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showInkAnnotation="0" autoCompressPictures="0"/>
  <bookViews>
    <workbookView xWindow="24400" yWindow="0" windowWidth="29300" windowHeight="28260" tabRatio="763" firstSheet="1" activeTab="1"/>
  </bookViews>
  <sheets>
    <sheet name="Acme (2)" sheetId="5" state="hidden" r:id="rId1"/>
    <sheet name="INPUT" sheetId="7" r:id="rId2"/>
    <sheet name="DCF ANALYSI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3" l="1"/>
  <c r="C5" i="3"/>
  <c r="C6" i="3"/>
  <c r="C8" i="3"/>
  <c r="C10" i="3"/>
  <c r="C11" i="3"/>
  <c r="C12" i="3"/>
  <c r="C13" i="3"/>
  <c r="C14" i="3"/>
  <c r="C23" i="3"/>
  <c r="D7" i="3"/>
  <c r="D8" i="3"/>
  <c r="D13" i="3"/>
  <c r="D14" i="3"/>
  <c r="D23" i="3"/>
  <c r="B23" i="3"/>
  <c r="E7" i="3"/>
  <c r="E8" i="3"/>
  <c r="E13" i="3"/>
  <c r="E14" i="3"/>
  <c r="E23" i="3"/>
  <c r="F7" i="3"/>
  <c r="F8" i="3"/>
  <c r="F13" i="3"/>
  <c r="F14" i="3"/>
  <c r="F23" i="3"/>
  <c r="G7" i="3"/>
  <c r="G8" i="3"/>
  <c r="G13" i="3"/>
  <c r="G14" i="3"/>
  <c r="G18" i="3"/>
  <c r="G19" i="3"/>
  <c r="G21" i="3"/>
  <c r="G23" i="3"/>
  <c r="B26" i="3"/>
  <c r="B18" i="7"/>
  <c r="B25" i="3"/>
  <c r="B17" i="7"/>
  <c r="G20" i="3"/>
  <c r="D4" i="3"/>
  <c r="D5" i="3"/>
  <c r="D6" i="3"/>
  <c r="D10" i="3"/>
  <c r="D11" i="3"/>
  <c r="D12" i="3"/>
  <c r="G4" i="3"/>
  <c r="G5" i="3"/>
  <c r="G6" i="3"/>
  <c r="G16" i="3"/>
  <c r="F16" i="3"/>
  <c r="E16" i="3"/>
  <c r="D16" i="3"/>
  <c r="C16" i="3"/>
  <c r="G10" i="3"/>
  <c r="G11" i="3"/>
  <c r="G12" i="3"/>
  <c r="F10" i="3"/>
  <c r="F11" i="3"/>
  <c r="F12" i="3"/>
  <c r="E10" i="3"/>
  <c r="E11" i="3"/>
  <c r="E12" i="3"/>
  <c r="F4" i="3"/>
  <c r="F5" i="3"/>
  <c r="F6" i="3"/>
  <c r="E4" i="3"/>
  <c r="E5" i="3"/>
  <c r="E6" i="3"/>
  <c r="B3" i="3"/>
</calcChain>
</file>

<file path=xl/sharedStrings.xml><?xml version="1.0" encoding="utf-8"?>
<sst xmlns="http://schemas.openxmlformats.org/spreadsheetml/2006/main" count="49" uniqueCount="42">
  <si>
    <t>Budgeted selling price is $1 per unit</t>
  </si>
  <si>
    <t>Budgeted variable costs are $0.50 per unit</t>
  </si>
  <si>
    <t xml:space="preserve">The budgeted annual output for the factory is 120,000 units. </t>
  </si>
  <si>
    <t>Budgeted fixed overhead costs are $40,000 for the year</t>
  </si>
  <si>
    <t>Acme Widget Company</t>
  </si>
  <si>
    <t>INPUT ASSUMPTIONS</t>
  </si>
  <si>
    <t>OUTPUT REQUIREMENTS</t>
  </si>
  <si>
    <t>Calculate break-even point</t>
  </si>
  <si>
    <t>Generate a Cost-Volume-Profit (CVP) Chart</t>
  </si>
  <si>
    <t>Sales revenue</t>
  </si>
  <si>
    <t>INVESTMENT DECISION ASSUMPTIONS</t>
  </si>
  <si>
    <t>£000's omitted</t>
  </si>
  <si>
    <t>0</t>
  </si>
  <si>
    <t>Initial investment</t>
  </si>
  <si>
    <t>Cost of goods sold % of revenue</t>
  </si>
  <si>
    <t>Plant and equipment replacement</t>
  </si>
  <si>
    <t>Inventory</t>
  </si>
  <si>
    <t>Receivables</t>
  </si>
  <si>
    <t>Payables</t>
  </si>
  <si>
    <t>Tax % of profit</t>
  </si>
  <si>
    <t>Capital allowance for tax purposes</t>
  </si>
  <si>
    <t>DISCOUNTED CASH FLOW ANALYSIS</t>
  </si>
  <si>
    <t>Cost of goods sold</t>
  </si>
  <si>
    <t>Operating costs % of revenue</t>
  </si>
  <si>
    <t>Operating costs</t>
  </si>
  <si>
    <t>Tax paid</t>
  </si>
  <si>
    <t>Operating cash flow</t>
  </si>
  <si>
    <t>Net working capital</t>
  </si>
  <si>
    <t>Change in net working capital</t>
  </si>
  <si>
    <t>Inventory days</t>
  </si>
  <si>
    <t>Receivables days</t>
  </si>
  <si>
    <t>Payables days</t>
  </si>
  <si>
    <t>Discount rate</t>
  </si>
  <si>
    <t>Full life of project - years</t>
  </si>
  <si>
    <t>End of life value of assets</t>
  </si>
  <si>
    <t>Maintainable post-tax operating cash flow</t>
  </si>
  <si>
    <t>Terminal value</t>
  </si>
  <si>
    <t>Annuity value of post tax operating cash flow</t>
  </si>
  <si>
    <t>Present value of end of life value of assets</t>
  </si>
  <si>
    <t>NET CASH FLOWS</t>
  </si>
  <si>
    <t>Project NPV</t>
  </si>
  <si>
    <t>Project 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</si>
</sst>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£&quot;#,##0_);\(&quot;£&quot;#,##0\)"/>
    <numFmt numFmtId="43" formatCode="_(* #,##0.00_);_(* \(#,##0.00\);_(* &quot;-&quot;??_);_(@_)"/>
    <numFmt numFmtId="164" formatCode="&quot;£&quot;#,##0_);&quot;£&quot;\(#,##0\)"/>
    <numFmt numFmtId="165" formatCode="0.0%"/>
    <numFmt numFmtId="166" formatCode="&quot;£&quot;#,##0.00"/>
    <numFmt numFmtId="167" formatCode="&quot;£&quot;#,##0"/>
    <numFmt numFmtId="168" formatCode="_(* #,##0.00000_);_(* \(#,##0.0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6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7" fillId="2" borderId="0" xfId="0" applyNumberFormat="1" applyFont="1" applyFill="1" applyAlignment="1" applyProtection="1">
      <alignment vertical="center"/>
      <protection locked="0"/>
    </xf>
    <xf numFmtId="3" fontId="8" fillId="2" borderId="0" xfId="0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3" fontId="8" fillId="2" borderId="0" xfId="0" applyNumberFormat="1" applyFont="1" applyFill="1" applyAlignment="1" applyProtection="1">
      <alignment vertical="center"/>
      <protection locked="0"/>
    </xf>
    <xf numFmtId="37" fontId="8" fillId="2" borderId="0" xfId="0" applyNumberFormat="1" applyFont="1" applyFill="1" applyAlignment="1" applyProtection="1">
      <alignment horizontal="center" vertical="center"/>
      <protection locked="0"/>
    </xf>
    <xf numFmtId="37" fontId="8" fillId="2" borderId="0" xfId="0" applyNumberFormat="1" applyFont="1" applyFill="1" applyAlignment="1" applyProtection="1">
      <alignment vertical="center"/>
      <protection locked="0"/>
    </xf>
    <xf numFmtId="3" fontId="8" fillId="3" borderId="0" xfId="0" applyNumberFormat="1" applyFont="1" applyFill="1" applyAlignment="1" applyProtection="1">
      <alignment vertical="center"/>
      <protection locked="0"/>
    </xf>
    <xf numFmtId="9" fontId="8" fillId="3" borderId="0" xfId="32" applyFont="1" applyFill="1" applyAlignment="1" applyProtection="1">
      <alignment horizontal="center" vertical="center"/>
      <protection locked="0"/>
    </xf>
    <xf numFmtId="37" fontId="8" fillId="3" borderId="0" xfId="0" applyNumberFormat="1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37" fontId="8" fillId="3" borderId="0" xfId="0" applyNumberFormat="1" applyFont="1" applyFill="1" applyAlignment="1" applyProtection="1">
      <alignment horizontal="center" vertical="center"/>
      <protection locked="0"/>
    </xf>
    <xf numFmtId="3" fontId="8" fillId="3" borderId="0" xfId="0" applyNumberFormat="1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166" fontId="8" fillId="3" borderId="0" xfId="0" applyNumberFormat="1" applyFont="1" applyFill="1" applyAlignment="1" applyProtection="1">
      <alignment horizontal="center" vertical="center"/>
      <protection locked="0"/>
    </xf>
    <xf numFmtId="167" fontId="8" fillId="2" borderId="0" xfId="0" applyNumberFormat="1" applyFont="1" applyFill="1" applyAlignment="1" applyProtection="1">
      <alignment horizontal="center" vertical="center"/>
      <protection locked="0"/>
    </xf>
    <xf numFmtId="166" fontId="8" fillId="2" borderId="0" xfId="0" applyNumberFormat="1" applyFont="1" applyFill="1" applyAlignment="1" applyProtection="1">
      <alignment horizontal="center" vertical="center"/>
      <protection locked="0"/>
    </xf>
    <xf numFmtId="37" fontId="8" fillId="2" borderId="0" xfId="31" applyNumberFormat="1" applyFont="1" applyFill="1" applyAlignment="1" applyProtection="1">
      <alignment horizontal="center" vertical="center"/>
      <protection locked="0"/>
    </xf>
    <xf numFmtId="167" fontId="8" fillId="3" borderId="0" xfId="0" applyNumberFormat="1" applyFont="1" applyFill="1" applyAlignment="1" applyProtection="1">
      <alignment horizontal="center" vertical="center"/>
      <protection locked="0"/>
    </xf>
    <xf numFmtId="0" fontId="0" fillId="4" borderId="0" xfId="0" applyFill="1"/>
    <xf numFmtId="0" fontId="0" fillId="5" borderId="0" xfId="0" applyFill="1" applyAlignment="1">
      <alignment vertical="center"/>
    </xf>
    <xf numFmtId="0" fontId="0" fillId="5" borderId="0" xfId="0" applyFill="1"/>
    <xf numFmtId="0" fontId="4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8" fillId="4" borderId="0" xfId="0" applyFont="1" applyFill="1"/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37" fontId="8" fillId="5" borderId="0" xfId="0" applyNumberFormat="1" applyFont="1" applyFill="1" applyAlignment="1">
      <alignment horizontal="center" vertical="center"/>
    </xf>
    <xf numFmtId="164" fontId="8" fillId="5" borderId="0" xfId="0" applyNumberFormat="1" applyFont="1" applyFill="1" applyAlignment="1">
      <alignment horizontal="center" vertical="center"/>
    </xf>
    <xf numFmtId="3" fontId="8" fillId="5" borderId="0" xfId="0" applyNumberFormat="1" applyFont="1" applyFill="1" applyAlignment="1">
      <alignment horizontal="center" vertical="center"/>
    </xf>
    <xf numFmtId="167" fontId="8" fillId="5" borderId="0" xfId="0" applyNumberFormat="1" applyFont="1" applyFill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167" fontId="8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5" fontId="8" fillId="4" borderId="0" xfId="0" applyNumberFormat="1" applyFont="1" applyFill="1" applyAlignment="1">
      <alignment horizontal="center" vertical="center"/>
    </xf>
    <xf numFmtId="5" fontId="8" fillId="5" borderId="0" xfId="0" applyNumberFormat="1" applyFont="1" applyFill="1" applyAlignment="1">
      <alignment horizontal="center" vertical="center"/>
    </xf>
    <xf numFmtId="166" fontId="8" fillId="3" borderId="0" xfId="0" quotePrefix="1" applyNumberFormat="1" applyFont="1" applyFill="1" applyAlignment="1" applyProtection="1">
      <alignment horizontal="center" vertical="center"/>
      <protection locked="0"/>
    </xf>
    <xf numFmtId="167" fontId="8" fillId="3" borderId="0" xfId="32" applyNumberFormat="1" applyFont="1" applyFill="1" applyAlignment="1" applyProtection="1">
      <alignment horizontal="center" vertical="center"/>
      <protection locked="0"/>
    </xf>
    <xf numFmtId="9" fontId="8" fillId="2" borderId="0" xfId="32" applyFont="1" applyFill="1" applyAlignment="1" applyProtection="1">
      <alignment horizontal="center" vertical="center"/>
      <protection locked="0"/>
    </xf>
    <xf numFmtId="9" fontId="8" fillId="3" borderId="0" xfId="32" applyFont="1" applyFill="1" applyAlignment="1" applyProtection="1">
      <alignment vertical="center"/>
      <protection locked="0"/>
    </xf>
    <xf numFmtId="0" fontId="8" fillId="5" borderId="0" xfId="0" applyFont="1" applyFill="1" applyAlignment="1">
      <alignment horizontal="left" vertical="center"/>
    </xf>
    <xf numFmtId="164" fontId="8" fillId="5" borderId="0" xfId="0" quotePrefix="1" applyNumberFormat="1" applyFont="1" applyFill="1" applyAlignment="1">
      <alignment horizontal="center" vertical="center"/>
    </xf>
    <xf numFmtId="3" fontId="8" fillId="4" borderId="0" xfId="0" applyNumberFormat="1" applyFont="1" applyFill="1" applyAlignment="1">
      <alignment horizontal="left" vertical="center"/>
    </xf>
    <xf numFmtId="3" fontId="8" fillId="5" borderId="0" xfId="0" applyNumberFormat="1" applyFont="1" applyFill="1" applyAlignment="1">
      <alignment horizontal="left" vertical="center"/>
    </xf>
    <xf numFmtId="5" fontId="8" fillId="4" borderId="0" xfId="0" applyNumberFormat="1" applyFont="1" applyFill="1" applyAlignment="1">
      <alignment vertical="center"/>
    </xf>
    <xf numFmtId="5" fontId="9" fillId="4" borderId="0" xfId="0" applyNumberFormat="1" applyFont="1" applyFill="1" applyAlignment="1">
      <alignment vertical="center"/>
    </xf>
    <xf numFmtId="5" fontId="8" fillId="5" borderId="0" xfId="0" applyNumberFormat="1" applyFont="1" applyFill="1" applyAlignment="1">
      <alignment vertical="center"/>
    </xf>
    <xf numFmtId="5" fontId="9" fillId="5" borderId="0" xfId="0" applyNumberFormat="1" applyFont="1" applyFill="1" applyAlignment="1">
      <alignment vertical="center"/>
    </xf>
    <xf numFmtId="164" fontId="8" fillId="4" borderId="0" xfId="0" applyNumberFormat="1" applyFont="1" applyFill="1" applyAlignment="1">
      <alignment horizontal="center" vertical="center"/>
    </xf>
    <xf numFmtId="164" fontId="8" fillId="4" borderId="0" xfId="0" applyNumberFormat="1" applyFont="1" applyFill="1" applyAlignment="1">
      <alignment vertical="center"/>
    </xf>
    <xf numFmtId="164" fontId="9" fillId="4" borderId="0" xfId="0" applyNumberFormat="1" applyFont="1" applyFill="1" applyAlignment="1">
      <alignment vertical="center"/>
    </xf>
    <xf numFmtId="164" fontId="8" fillId="5" borderId="0" xfId="0" applyNumberFormat="1" applyFont="1" applyFill="1" applyAlignment="1">
      <alignment vertical="center"/>
    </xf>
    <xf numFmtId="164" fontId="9" fillId="5" borderId="0" xfId="0" applyNumberFormat="1" applyFont="1" applyFill="1" applyAlignment="1">
      <alignment vertical="center"/>
    </xf>
    <xf numFmtId="164" fontId="8" fillId="5" borderId="0" xfId="0" applyNumberFormat="1" applyFont="1" applyFill="1" applyBorder="1" applyAlignment="1">
      <alignment horizontal="center" vertical="center"/>
    </xf>
    <xf numFmtId="168" fontId="8" fillId="4" borderId="0" xfId="31" applyNumberFormat="1" applyFont="1" applyFill="1" applyAlignment="1">
      <alignment horizontal="center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8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horizontal="right" vertical="center"/>
    </xf>
    <xf numFmtId="164" fontId="8" fillId="5" borderId="0" xfId="0" applyNumberFormat="1" applyFont="1" applyFill="1" applyAlignment="1">
      <alignment horizontal="right" vertical="center"/>
    </xf>
    <xf numFmtId="164" fontId="9" fillId="5" borderId="0" xfId="0" applyNumberFormat="1" applyFont="1" applyFill="1" applyAlignment="1">
      <alignment horizontal="right" vertical="center"/>
    </xf>
    <xf numFmtId="5" fontId="9" fillId="4" borderId="0" xfId="0" applyNumberFormat="1" applyFont="1" applyFill="1" applyBorder="1" applyAlignment="1">
      <alignment horizontal="right" vertical="center"/>
    </xf>
    <xf numFmtId="164" fontId="9" fillId="5" borderId="0" xfId="0" applyNumberFormat="1" applyFont="1" applyFill="1" applyBorder="1" applyAlignment="1">
      <alignment horizontal="right" vertical="center"/>
    </xf>
    <xf numFmtId="3" fontId="7" fillId="5" borderId="0" xfId="0" applyNumberFormat="1" applyFont="1" applyFill="1" applyAlignment="1">
      <alignment horizontal="left" vertical="center"/>
    </xf>
    <xf numFmtId="164" fontId="7" fillId="5" borderId="0" xfId="0" applyNumberFormat="1" applyFont="1" applyFill="1" applyAlignment="1">
      <alignment horizontal="right" vertical="center"/>
    </xf>
    <xf numFmtId="164" fontId="7" fillId="5" borderId="1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right" vertical="center"/>
    </xf>
    <xf numFmtId="168" fontId="7" fillId="4" borderId="0" xfId="31" applyNumberFormat="1" applyFont="1" applyFill="1" applyAlignment="1">
      <alignment horizontal="right" vertical="center"/>
    </xf>
    <xf numFmtId="164" fontId="10" fillId="4" borderId="0" xfId="0" applyNumberFormat="1" applyFont="1" applyFill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center" vertical="center"/>
    </xf>
    <xf numFmtId="165" fontId="7" fillId="5" borderId="1" xfId="32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vertical="center"/>
      <protection locked="0"/>
    </xf>
    <xf numFmtId="167" fontId="7" fillId="4" borderId="1" xfId="0" applyNumberFormat="1" applyFont="1" applyFill="1" applyBorder="1" applyAlignment="1" applyProtection="1">
      <alignment horizontal="center" vertical="center"/>
      <protection locked="0"/>
    </xf>
    <xf numFmtId="165" fontId="7" fillId="4" borderId="1" xfId="32" applyNumberFormat="1" applyFont="1" applyFill="1" applyBorder="1" applyAlignment="1" applyProtection="1">
      <alignment horizontal="center" vertical="center"/>
      <protection locked="0"/>
    </xf>
    <xf numFmtId="165" fontId="8" fillId="2" borderId="0" xfId="32" applyNumberFormat="1" applyFont="1" applyFill="1" applyAlignment="1" applyProtection="1">
      <alignment horizontal="center" vertical="center"/>
      <protection locked="0"/>
    </xf>
  </cellXfs>
  <cellStyles count="261">
    <cellStyle name="Comma" xfId="3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Normal" xfId="0" builtinId="0"/>
    <cellStyle name="Percent" xfId="3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B16" sqref="B16"/>
    </sheetView>
  </sheetViews>
  <sheetFormatPr baseColWidth="10" defaultColWidth="11.5" defaultRowHeight="14" x14ac:dyDescent="0"/>
  <cols>
    <col min="1" max="1" width="13.1640625" customWidth="1"/>
    <col min="8" max="8" width="9.1640625" customWidth="1"/>
    <col min="9" max="9" width="13.83203125" customWidth="1"/>
  </cols>
  <sheetData>
    <row r="1" spans="1:17" ht="2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3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3" customHeight="1">
      <c r="A6" s="1"/>
      <c r="B6" s="2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3" customHeight="1">
      <c r="A7" s="1"/>
      <c r="B7" s="2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3" customHeight="1">
      <c r="A8" s="1"/>
      <c r="B8" s="1" t="s">
        <v>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3" customHeight="1">
      <c r="A9" s="1"/>
      <c r="B9" s="1" t="s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23" customHeight="1">
      <c r="A10" s="1"/>
      <c r="B10" s="1" t="s">
        <v>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23" customHeight="1">
      <c r="A11" s="1"/>
      <c r="B11" s="1" t="s">
        <v>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23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23" customHeight="1">
      <c r="A13" s="1"/>
      <c r="B13" s="2" t="s">
        <v>6</v>
      </c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</row>
    <row r="14" spans="1:17" ht="23" customHeight="1">
      <c r="A14" s="1"/>
      <c r="B14" s="1" t="s">
        <v>7</v>
      </c>
      <c r="C14" s="1"/>
      <c r="D14" s="1"/>
      <c r="E14" s="1"/>
      <c r="F14" s="1"/>
      <c r="G14" s="1"/>
      <c r="H14" s="4"/>
      <c r="I14" s="1"/>
      <c r="J14" s="1"/>
      <c r="K14" s="1"/>
      <c r="L14" s="1"/>
      <c r="M14" s="1"/>
      <c r="N14" s="1"/>
      <c r="O14" s="1"/>
      <c r="P14" s="1"/>
      <c r="Q14" s="1"/>
    </row>
    <row r="15" spans="1:17" ht="23" customHeight="1">
      <c r="A15" s="1"/>
      <c r="B15" s="1" t="s">
        <v>8</v>
      </c>
      <c r="C15" s="1"/>
      <c r="D15" s="1"/>
      <c r="E15" s="1"/>
      <c r="F15" s="1"/>
      <c r="G15" s="1"/>
      <c r="H15" s="4"/>
      <c r="I15" s="1"/>
      <c r="J15" s="1"/>
      <c r="K15" s="1"/>
      <c r="L15" s="1"/>
      <c r="M15" s="1"/>
      <c r="N15" s="1"/>
      <c r="O15" s="1"/>
      <c r="P15" s="1"/>
      <c r="Q15" s="1"/>
    </row>
    <row r="16" spans="1:17" ht="23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3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3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3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3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3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23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23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23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23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23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zoomScale="150" zoomScaleNormal="150" zoomScalePageLayoutView="150" workbookViewId="0">
      <selection activeCell="D18" sqref="D18"/>
    </sheetView>
  </sheetViews>
  <sheetFormatPr baseColWidth="10" defaultColWidth="11.5" defaultRowHeight="14" x14ac:dyDescent="0"/>
  <cols>
    <col min="1" max="1" width="30.6640625" customWidth="1"/>
    <col min="2" max="15" width="11.83203125" customWidth="1"/>
  </cols>
  <sheetData>
    <row r="1" spans="1:27" ht="23" customHeight="1">
      <c r="A1" s="5" t="s">
        <v>10</v>
      </c>
      <c r="B1" s="5"/>
      <c r="C1" s="6"/>
      <c r="D1" s="6"/>
      <c r="E1" s="6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3" customHeight="1">
      <c r="A2" s="16" t="s">
        <v>11</v>
      </c>
      <c r="B2" s="46" t="s">
        <v>12</v>
      </c>
      <c r="C2" s="19">
        <v>1</v>
      </c>
      <c r="D2" s="19">
        <v>2</v>
      </c>
      <c r="E2" s="19">
        <v>3</v>
      </c>
      <c r="F2" s="19">
        <v>4</v>
      </c>
      <c r="G2" s="19">
        <v>5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23" customHeight="1">
      <c r="A3" s="10" t="s">
        <v>13</v>
      </c>
      <c r="B3" s="21">
        <v>100000</v>
      </c>
      <c r="C3" s="11"/>
      <c r="D3" s="22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3" customHeight="1">
      <c r="A4" s="13" t="s">
        <v>9</v>
      </c>
      <c r="B4" s="20"/>
      <c r="C4" s="47">
        <v>45000</v>
      </c>
      <c r="D4" s="24">
        <v>70000</v>
      </c>
      <c r="E4" s="24">
        <v>100000</v>
      </c>
      <c r="F4" s="24">
        <v>120000</v>
      </c>
      <c r="G4" s="24">
        <v>135000</v>
      </c>
      <c r="H4" s="14"/>
      <c r="I4" s="14"/>
      <c r="J4" s="14"/>
      <c r="K4" s="14"/>
      <c r="L4" s="14"/>
      <c r="M4" s="14"/>
      <c r="N4" s="14"/>
      <c r="O4" s="15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23" customHeight="1">
      <c r="A5" s="10" t="s">
        <v>14</v>
      </c>
      <c r="B5" s="23"/>
      <c r="C5" s="48">
        <v>0.45</v>
      </c>
      <c r="D5" s="48">
        <v>0.45</v>
      </c>
      <c r="E5" s="48">
        <v>0.45</v>
      </c>
      <c r="F5" s="48">
        <v>0.45</v>
      </c>
      <c r="G5" s="48">
        <v>0.45</v>
      </c>
      <c r="H5" s="11"/>
      <c r="I5" s="11"/>
      <c r="J5" s="11"/>
      <c r="K5" s="11"/>
      <c r="L5" s="11"/>
      <c r="M5" s="11"/>
      <c r="N5" s="11"/>
      <c r="O5" s="12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3" customHeight="1">
      <c r="A6" s="16" t="s">
        <v>23</v>
      </c>
      <c r="B6" s="20"/>
      <c r="C6" s="14">
        <v>0.3</v>
      </c>
      <c r="D6" s="14">
        <v>0.3</v>
      </c>
      <c r="E6" s="14">
        <v>0.3</v>
      </c>
      <c r="F6" s="14">
        <v>0.3</v>
      </c>
      <c r="G6" s="14">
        <v>0.3</v>
      </c>
      <c r="H6" s="17"/>
      <c r="I6" s="17"/>
      <c r="J6" s="17"/>
      <c r="K6" s="17"/>
      <c r="L6" s="17"/>
      <c r="M6" s="17"/>
      <c r="N6" s="17"/>
      <c r="O6" s="1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3" customHeight="1">
      <c r="A7" s="10" t="s">
        <v>20</v>
      </c>
      <c r="B7" s="6"/>
      <c r="C7" s="21">
        <v>3000</v>
      </c>
      <c r="D7" s="21">
        <v>3000</v>
      </c>
      <c r="E7" s="21">
        <v>3000</v>
      </c>
      <c r="F7" s="21">
        <v>3000</v>
      </c>
      <c r="G7" s="21">
        <v>3000</v>
      </c>
      <c r="H7" s="11"/>
      <c r="I7" s="11"/>
      <c r="J7" s="11"/>
      <c r="K7" s="11"/>
      <c r="L7" s="11"/>
      <c r="M7" s="11"/>
      <c r="N7" s="11"/>
      <c r="O7" s="12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23" customHeight="1">
      <c r="A8" s="49" t="s">
        <v>19</v>
      </c>
      <c r="B8" s="14"/>
      <c r="C8" s="14">
        <v>0.15</v>
      </c>
      <c r="D8" s="14">
        <v>0.15</v>
      </c>
      <c r="E8" s="14">
        <v>0.15</v>
      </c>
      <c r="F8" s="14">
        <v>0.15</v>
      </c>
      <c r="G8" s="14">
        <v>0.15</v>
      </c>
      <c r="H8" s="17"/>
      <c r="I8" s="17"/>
      <c r="J8" s="17"/>
      <c r="K8" s="17"/>
      <c r="L8" s="17"/>
      <c r="M8" s="17"/>
      <c r="N8" s="17"/>
      <c r="O8" s="1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3" customHeight="1">
      <c r="A9" s="10" t="s">
        <v>29</v>
      </c>
      <c r="B9" s="6"/>
      <c r="C9" s="11">
        <v>90</v>
      </c>
      <c r="D9" s="11">
        <v>90</v>
      </c>
      <c r="E9" s="11">
        <v>90</v>
      </c>
      <c r="F9" s="11">
        <v>90</v>
      </c>
      <c r="G9" s="11">
        <v>90</v>
      </c>
      <c r="H9" s="11"/>
      <c r="I9" s="11"/>
      <c r="J9" s="11"/>
      <c r="K9" s="11"/>
      <c r="L9" s="11"/>
      <c r="M9" s="11"/>
      <c r="N9" s="11"/>
      <c r="O9" s="12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3" customHeight="1">
      <c r="A10" s="16" t="s">
        <v>30</v>
      </c>
      <c r="B10" s="24"/>
      <c r="C10" s="17">
        <v>60</v>
      </c>
      <c r="D10" s="17">
        <v>60</v>
      </c>
      <c r="E10" s="17">
        <v>60</v>
      </c>
      <c r="F10" s="17">
        <v>60</v>
      </c>
      <c r="G10" s="17">
        <v>60</v>
      </c>
      <c r="H10" s="17"/>
      <c r="I10" s="17"/>
      <c r="J10" s="17"/>
      <c r="K10" s="17"/>
      <c r="L10" s="17"/>
      <c r="M10" s="17"/>
      <c r="N10" s="17"/>
      <c r="O10" s="15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3" customHeight="1">
      <c r="A11" s="10" t="s">
        <v>31</v>
      </c>
      <c r="B11" s="21"/>
      <c r="C11" s="11">
        <v>40</v>
      </c>
      <c r="D11" s="11">
        <v>40</v>
      </c>
      <c r="E11" s="11">
        <v>40</v>
      </c>
      <c r="F11" s="11">
        <v>40</v>
      </c>
      <c r="G11" s="11">
        <v>40</v>
      </c>
      <c r="H11" s="11"/>
      <c r="I11" s="11"/>
      <c r="J11" s="11"/>
      <c r="K11" s="11"/>
      <c r="L11" s="11"/>
      <c r="M11" s="11"/>
      <c r="N11" s="11"/>
      <c r="O11" s="12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3" customHeight="1">
      <c r="A12" s="13" t="s">
        <v>15</v>
      </c>
      <c r="B12" s="13"/>
      <c r="C12" s="47">
        <v>0</v>
      </c>
      <c r="D12" s="24">
        <v>2000</v>
      </c>
      <c r="E12" s="24">
        <v>3000</v>
      </c>
      <c r="F12" s="24">
        <v>5000</v>
      </c>
      <c r="G12" s="24">
        <v>5000</v>
      </c>
      <c r="H12" s="17"/>
      <c r="I12" s="17"/>
      <c r="J12" s="17"/>
      <c r="K12" s="17"/>
      <c r="L12" s="17"/>
      <c r="M12" s="17"/>
      <c r="N12" s="17"/>
      <c r="O12" s="1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3" customHeight="1">
      <c r="A13" s="10" t="s">
        <v>33</v>
      </c>
      <c r="B13" s="6">
        <v>20</v>
      </c>
      <c r="C13" s="21"/>
      <c r="D13" s="21"/>
      <c r="E13" s="21"/>
      <c r="F13" s="21"/>
      <c r="G13" s="21"/>
      <c r="H13" s="11"/>
      <c r="I13" s="11"/>
      <c r="J13" s="11"/>
      <c r="K13" s="11"/>
      <c r="L13" s="11"/>
      <c r="M13" s="11"/>
      <c r="N13" s="11"/>
      <c r="O13" s="12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3" customHeight="1">
      <c r="A14" s="13" t="s">
        <v>34</v>
      </c>
      <c r="B14" s="47">
        <v>60000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5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3" customHeight="1">
      <c r="A15" s="10" t="s">
        <v>32</v>
      </c>
      <c r="B15" s="85">
        <v>0.15</v>
      </c>
      <c r="C15" s="21"/>
      <c r="D15" s="21"/>
      <c r="E15" s="21"/>
      <c r="F15" s="21"/>
      <c r="G15" s="21"/>
      <c r="H15" s="11"/>
      <c r="I15" s="11"/>
      <c r="J15" s="11"/>
      <c r="K15" s="11"/>
      <c r="L15" s="11"/>
      <c r="M15" s="11"/>
      <c r="N15" s="11"/>
      <c r="O15" s="12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3" customHeight="1">
      <c r="A16" s="13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3" customHeight="1">
      <c r="A17" s="82" t="s">
        <v>40</v>
      </c>
      <c r="B17" s="83">
        <f>'DCF ANALYSIS'!B25</f>
        <v>1562.2966302448913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3" customHeight="1">
      <c r="A18" s="82" t="s">
        <v>41</v>
      </c>
      <c r="B18" s="84">
        <f>'DCF ANALYSIS'!B26</f>
        <v>0.1539654016236689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3" customHeight="1">
      <c r="A19" s="10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3" customHeight="1">
      <c r="A20" s="8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5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3" customHeight="1">
      <c r="A21" s="10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3" customHeight="1">
      <c r="A22" s="13"/>
      <c r="B22" s="1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3" customHeight="1">
      <c r="A23" s="10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3" customHeight="1">
      <c r="A24" s="8"/>
      <c r="B24" s="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5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23" customHeight="1">
      <c r="A25" s="10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3" customHeight="1">
      <c r="A26" s="13"/>
      <c r="B26" s="13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3" customHeight="1">
      <c r="A27" s="10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3" customHeight="1">
      <c r="A28" s="13"/>
      <c r="B28" s="13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5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3" customHeight="1">
      <c r="A29" s="10"/>
      <c r="B29" s="6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3" customHeight="1">
      <c r="A30" s="13"/>
      <c r="B30" s="1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5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3" customHeight="1">
      <c r="A31" s="10"/>
      <c r="B31" s="6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23" customHeight="1">
      <c r="A32" s="10"/>
      <c r="B32" s="10"/>
      <c r="C32" s="10"/>
      <c r="D32" s="10"/>
      <c r="E32" s="10"/>
      <c r="F32" s="10"/>
      <c r="G32" s="10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3" customHeight="1">
      <c r="A33" s="13"/>
      <c r="B33" s="13"/>
      <c r="C33" s="13"/>
      <c r="D33" s="13"/>
      <c r="E33" s="13"/>
      <c r="F33" s="13"/>
      <c r="G33" s="13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3" customHeight="1">
      <c r="A34" s="10"/>
      <c r="B34" s="10"/>
      <c r="C34" s="10"/>
      <c r="D34" s="10"/>
      <c r="E34" s="10"/>
      <c r="F34" s="10"/>
      <c r="G34" s="1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23" customHeight="1">
      <c r="A35" s="13"/>
      <c r="B35" s="13"/>
      <c r="C35" s="13"/>
      <c r="D35" s="13"/>
      <c r="E35" s="13"/>
      <c r="F35" s="13"/>
      <c r="G35" s="13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23" customHeight="1">
      <c r="A36" s="10"/>
      <c r="B36" s="10"/>
      <c r="C36" s="10"/>
      <c r="D36" s="10"/>
      <c r="E36" s="10"/>
      <c r="F36" s="10"/>
      <c r="G36" s="10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23" customHeight="1">
      <c r="A37" s="13"/>
      <c r="B37" s="13"/>
      <c r="C37" s="13"/>
      <c r="D37" s="13"/>
      <c r="E37" s="13"/>
      <c r="F37" s="13"/>
      <c r="G37" s="13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3" customHeight="1">
      <c r="A38" s="10"/>
      <c r="B38" s="10"/>
      <c r="C38" s="10"/>
      <c r="D38" s="10"/>
      <c r="E38" s="10"/>
      <c r="F38" s="10"/>
      <c r="G38" s="10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23" customHeight="1">
      <c r="A39" s="13"/>
      <c r="B39" s="13"/>
      <c r="C39" s="13"/>
      <c r="D39" s="13"/>
      <c r="E39" s="13"/>
      <c r="F39" s="13"/>
      <c r="G39" s="13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3" customHeight="1">
      <c r="A40" s="10"/>
      <c r="B40" s="10"/>
      <c r="C40" s="10"/>
      <c r="D40" s="10"/>
      <c r="E40" s="10"/>
      <c r="F40" s="10"/>
      <c r="G40" s="10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23" customHeight="1">
      <c r="A41" s="13"/>
      <c r="B41" s="13"/>
      <c r="C41" s="13"/>
      <c r="D41" s="13"/>
      <c r="E41" s="13"/>
      <c r="F41" s="13"/>
      <c r="G41" s="13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23" customHeight="1">
      <c r="A42" s="10"/>
      <c r="B42" s="10"/>
      <c r="C42" s="10"/>
      <c r="D42" s="10"/>
      <c r="E42" s="10"/>
      <c r="F42" s="10"/>
      <c r="G42" s="10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23" customHeight="1">
      <c r="A43" s="13"/>
      <c r="B43" s="13"/>
      <c r="C43" s="13"/>
      <c r="D43" s="13"/>
      <c r="E43" s="13"/>
      <c r="F43" s="13"/>
      <c r="G43" s="13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3" customHeight="1">
      <c r="A44" s="10"/>
      <c r="B44" s="10"/>
      <c r="C44" s="10"/>
      <c r="D44" s="10"/>
      <c r="E44" s="10"/>
      <c r="F44" s="10"/>
      <c r="G44" s="10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3" customHeight="1">
      <c r="A45" s="13"/>
      <c r="B45" s="13"/>
      <c r="C45" s="13"/>
      <c r="D45" s="13"/>
      <c r="E45" s="13"/>
      <c r="F45" s="13"/>
      <c r="G45" s="13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3" customHeight="1">
      <c r="A46" s="10"/>
      <c r="B46" s="10"/>
      <c r="C46" s="10"/>
      <c r="D46" s="10"/>
      <c r="E46" s="10"/>
      <c r="F46" s="10"/>
      <c r="G46" s="1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23" customHeight="1">
      <c r="A47" s="13"/>
      <c r="B47" s="13"/>
      <c r="C47" s="13"/>
      <c r="D47" s="13"/>
      <c r="E47" s="13"/>
      <c r="F47" s="13"/>
      <c r="G47" s="13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3" customHeight="1">
      <c r="A48" s="10"/>
      <c r="B48" s="10"/>
      <c r="C48" s="10"/>
      <c r="D48" s="10"/>
      <c r="E48" s="10"/>
      <c r="F48" s="10"/>
      <c r="G48" s="10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23" customHeight="1">
      <c r="A49" s="13"/>
      <c r="B49" s="13"/>
      <c r="C49" s="13"/>
      <c r="D49" s="13"/>
      <c r="E49" s="13"/>
      <c r="F49" s="13"/>
      <c r="G49" s="13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23" customHeight="1">
      <c r="A50" s="10"/>
      <c r="B50" s="10"/>
      <c r="C50" s="10"/>
      <c r="D50" s="10"/>
      <c r="E50" s="10"/>
      <c r="F50" s="10"/>
      <c r="G50" s="10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23" customHeight="1">
      <c r="A51" s="13"/>
      <c r="B51" s="13"/>
      <c r="C51" s="13"/>
      <c r="D51" s="13"/>
      <c r="E51" s="13"/>
      <c r="F51" s="13"/>
      <c r="G51" s="13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3" customHeight="1">
      <c r="A52" s="10"/>
      <c r="B52" s="10"/>
      <c r="C52" s="10"/>
      <c r="D52" s="10"/>
      <c r="E52" s="10"/>
      <c r="F52" s="10"/>
      <c r="G52" s="10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3" customHeight="1">
      <c r="A53" s="13"/>
      <c r="B53" s="13"/>
      <c r="C53" s="13"/>
      <c r="D53" s="13"/>
      <c r="E53" s="13"/>
      <c r="F53" s="13"/>
      <c r="G53" s="13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23" customHeight="1">
      <c r="A54" s="10"/>
      <c r="B54" s="10"/>
      <c r="C54" s="10"/>
      <c r="D54" s="10"/>
      <c r="E54" s="10"/>
      <c r="F54" s="10"/>
      <c r="G54" s="1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>
      <c r="A55" s="10"/>
      <c r="B55" s="10"/>
      <c r="C55" s="10"/>
      <c r="D55" s="10"/>
      <c r="E55" s="10"/>
      <c r="F55" s="10"/>
      <c r="G55" s="10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zoomScale="150" zoomScaleNormal="150" zoomScalePageLayoutView="150" workbookViewId="0">
      <selection activeCell="B25" sqref="B25"/>
    </sheetView>
  </sheetViews>
  <sheetFormatPr baseColWidth="10" defaultColWidth="11.5" defaultRowHeight="14" x14ac:dyDescent="0"/>
  <cols>
    <col min="1" max="1" width="38.6640625" customWidth="1"/>
    <col min="2" max="22" width="11.83203125" customWidth="1"/>
  </cols>
  <sheetData>
    <row r="1" spans="1:27" ht="23" customHeight="1">
      <c r="A1" s="35" t="s">
        <v>21</v>
      </c>
      <c r="B1" s="31"/>
      <c r="C1" s="31"/>
      <c r="D1" s="31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23" customHeight="1">
      <c r="A2" s="50" t="s">
        <v>11</v>
      </c>
      <c r="B2" s="51" t="s">
        <v>12</v>
      </c>
      <c r="C2" s="37">
        <v>1</v>
      </c>
      <c r="D2" s="37">
        <v>2</v>
      </c>
      <c r="E2" s="37">
        <v>3</v>
      </c>
      <c r="F2" s="37">
        <v>4</v>
      </c>
      <c r="G2" s="37">
        <v>5</v>
      </c>
      <c r="H2" s="30"/>
      <c r="I2" s="30"/>
      <c r="J2" s="30"/>
      <c r="K2" s="30"/>
      <c r="L2" s="30"/>
      <c r="M2" s="30"/>
      <c r="N2" s="30"/>
      <c r="O2" s="30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23" customHeight="1">
      <c r="A3" s="52" t="s">
        <v>13</v>
      </c>
      <c r="B3" s="65">
        <f>-INPUT!B3</f>
        <v>-100000</v>
      </c>
      <c r="C3" s="66"/>
      <c r="D3" s="66"/>
      <c r="E3" s="66"/>
      <c r="F3" s="67"/>
      <c r="G3" s="67"/>
      <c r="H3" s="34"/>
      <c r="I3" s="34"/>
      <c r="J3" s="28"/>
      <c r="K3" s="28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25"/>
      <c r="X3" s="25"/>
      <c r="Y3" s="25"/>
      <c r="Z3" s="25"/>
      <c r="AA3" s="25"/>
    </row>
    <row r="4" spans="1:27" ht="23" customHeight="1">
      <c r="A4" s="53" t="s">
        <v>9</v>
      </c>
      <c r="B4" s="68"/>
      <c r="C4" s="68">
        <f>INPUT!C4</f>
        <v>45000</v>
      </c>
      <c r="D4" s="68">
        <f>INPUT!D4</f>
        <v>70000</v>
      </c>
      <c r="E4" s="68">
        <f>INPUT!E4</f>
        <v>100000</v>
      </c>
      <c r="F4" s="68">
        <f>INPUT!F4</f>
        <v>120000</v>
      </c>
      <c r="G4" s="68">
        <f>INPUT!G4</f>
        <v>135000</v>
      </c>
      <c r="H4" s="33"/>
      <c r="I4" s="33"/>
      <c r="J4" s="29"/>
      <c r="K4" s="29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7"/>
      <c r="X4" s="27"/>
      <c r="Y4" s="27"/>
      <c r="Z4" s="27"/>
      <c r="AA4" s="27"/>
    </row>
    <row r="5" spans="1:27" ht="23" customHeight="1">
      <c r="A5" s="52" t="s">
        <v>22</v>
      </c>
      <c r="B5" s="66"/>
      <c r="C5" s="66">
        <f>-ROUND(INPUT!C4*INPUT!C5,0)</f>
        <v>-20250</v>
      </c>
      <c r="D5" s="66">
        <f>-ROUND(INPUT!D4*INPUT!D5,0)</f>
        <v>-31500</v>
      </c>
      <c r="E5" s="66">
        <f>-ROUND(INPUT!E4*INPUT!E5,0)</f>
        <v>-45000</v>
      </c>
      <c r="F5" s="66">
        <f>-ROUND(INPUT!F4*INPUT!F5,0)</f>
        <v>-54000</v>
      </c>
      <c r="G5" s="66">
        <f>-ROUND(INPUT!G4*INPUT!G5,0)</f>
        <v>-60750</v>
      </c>
      <c r="H5" s="34"/>
      <c r="I5" s="34"/>
      <c r="J5" s="28"/>
      <c r="K5" s="28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25"/>
      <c r="X5" s="25"/>
      <c r="Y5" s="25"/>
      <c r="Z5" s="25"/>
      <c r="AA5" s="25"/>
    </row>
    <row r="6" spans="1:27" ht="23" customHeight="1">
      <c r="A6" s="53" t="s">
        <v>24</v>
      </c>
      <c r="B6" s="68"/>
      <c r="C6" s="68">
        <f>-ROUND(INPUT!C4*INPUT!C6,0)</f>
        <v>-13500</v>
      </c>
      <c r="D6" s="68">
        <f>-ROUND(INPUT!D4*INPUT!D6,0)</f>
        <v>-21000</v>
      </c>
      <c r="E6" s="68">
        <f>-ROUND(INPUT!E4*INPUT!E6,0)</f>
        <v>-30000</v>
      </c>
      <c r="F6" s="68">
        <f>-ROUND(INPUT!F4*INPUT!F6,0)</f>
        <v>-36000</v>
      </c>
      <c r="G6" s="68">
        <f>-ROUND(INPUT!G4*INPUT!G6,0)</f>
        <v>-40500</v>
      </c>
      <c r="H6" s="33"/>
      <c r="I6" s="33"/>
      <c r="J6" s="29"/>
      <c r="K6" s="29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  <c r="X6" s="27"/>
      <c r="Y6" s="27"/>
      <c r="Z6" s="27"/>
      <c r="AA6" s="27"/>
    </row>
    <row r="7" spans="1:27" ht="23" customHeight="1">
      <c r="A7" s="52" t="s">
        <v>25</v>
      </c>
      <c r="B7" s="66"/>
      <c r="C7" s="66"/>
      <c r="D7" s="66">
        <f>-(C4+C5+C6-INPUT!C7)*INPUT!C8</f>
        <v>-1237.5</v>
      </c>
      <c r="E7" s="66">
        <f>-(D4+D5+D6-INPUT!D7)*INPUT!D8</f>
        <v>-2175</v>
      </c>
      <c r="F7" s="66">
        <f>-(E4+E5+E6-INPUT!E7)*INPUT!E8</f>
        <v>-3300</v>
      </c>
      <c r="G7" s="66">
        <f>-(F4+F5+F6-INPUT!F7)*INPUT!F8</f>
        <v>-4050</v>
      </c>
      <c r="H7" s="34"/>
      <c r="I7" s="34"/>
      <c r="J7" s="28"/>
      <c r="K7" s="28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25"/>
      <c r="X7" s="25"/>
      <c r="Y7" s="25"/>
      <c r="Z7" s="25"/>
      <c r="AA7" s="25"/>
    </row>
    <row r="8" spans="1:27" ht="23" customHeight="1">
      <c r="A8" s="72" t="s">
        <v>26</v>
      </c>
      <c r="B8" s="73"/>
      <c r="C8" s="74">
        <f>SUM(C4:C7)</f>
        <v>11250</v>
      </c>
      <c r="D8" s="74">
        <f t="shared" ref="D8:G8" si="0">SUM(D4:D7)</f>
        <v>16262.5</v>
      </c>
      <c r="E8" s="74">
        <f t="shared" si="0"/>
        <v>22825</v>
      </c>
      <c r="F8" s="74">
        <f t="shared" si="0"/>
        <v>26700</v>
      </c>
      <c r="G8" s="74">
        <f t="shared" si="0"/>
        <v>29700</v>
      </c>
      <c r="H8" s="33"/>
      <c r="I8" s="33"/>
      <c r="J8" s="29"/>
      <c r="K8" s="29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7"/>
      <c r="X8" s="27"/>
      <c r="Y8" s="27"/>
      <c r="Z8" s="27"/>
      <c r="AA8" s="27"/>
    </row>
    <row r="9" spans="1:27" ht="23" customHeight="1">
      <c r="A9" s="52"/>
      <c r="B9" s="66"/>
      <c r="C9" s="66"/>
      <c r="D9" s="66"/>
      <c r="E9" s="66"/>
      <c r="F9" s="67"/>
      <c r="G9" s="67"/>
      <c r="H9" s="34"/>
      <c r="I9" s="34"/>
      <c r="J9" s="28"/>
      <c r="K9" s="28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25"/>
      <c r="X9" s="25"/>
      <c r="Y9" s="25"/>
      <c r="Z9" s="25"/>
      <c r="AA9" s="25"/>
    </row>
    <row r="10" spans="1:27" ht="23" customHeight="1">
      <c r="A10" s="53" t="s">
        <v>16</v>
      </c>
      <c r="B10" s="68"/>
      <c r="C10" s="68">
        <f>ROUND(INPUT!C4*INPUT!C5*INPUT!C9/365,0)</f>
        <v>4993</v>
      </c>
      <c r="D10" s="68">
        <f>ROUND(INPUT!D4*INPUT!D5*INPUT!D9/365,0)</f>
        <v>7767</v>
      </c>
      <c r="E10" s="68">
        <f>ROUND(INPUT!E4*INPUT!E5*INPUT!E9/365,0)</f>
        <v>11096</v>
      </c>
      <c r="F10" s="68">
        <f>ROUND(INPUT!F4*INPUT!F5*INPUT!F9/365,0)</f>
        <v>13315</v>
      </c>
      <c r="G10" s="68">
        <f>ROUND(INPUT!G4*INPUT!G5*INPUT!G9/365,0)</f>
        <v>14979</v>
      </c>
      <c r="H10" s="33"/>
      <c r="I10" s="33"/>
      <c r="J10" s="29"/>
      <c r="K10" s="29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7"/>
      <c r="X10" s="27"/>
      <c r="Y10" s="27"/>
      <c r="Z10" s="27"/>
      <c r="AA10" s="27"/>
    </row>
    <row r="11" spans="1:27" ht="23" customHeight="1">
      <c r="A11" s="52" t="s">
        <v>17</v>
      </c>
      <c r="B11" s="66"/>
      <c r="C11" s="66">
        <f>ROUND(INPUT!C4*INPUT!C10/365,0)</f>
        <v>7397</v>
      </c>
      <c r="D11" s="66">
        <f>ROUND(INPUT!D4*INPUT!D10/365,0)</f>
        <v>11507</v>
      </c>
      <c r="E11" s="66">
        <f>ROUND(INPUT!E4*INPUT!E10/365,0)</f>
        <v>16438</v>
      </c>
      <c r="F11" s="66">
        <f>ROUND(INPUT!F4*INPUT!F10/365,0)</f>
        <v>19726</v>
      </c>
      <c r="G11" s="66">
        <f>ROUND(INPUT!G4*INPUT!G10/365,0)</f>
        <v>22192</v>
      </c>
      <c r="H11" s="34"/>
      <c r="I11" s="34"/>
      <c r="J11" s="28"/>
      <c r="K11" s="28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25"/>
      <c r="X11" s="25"/>
      <c r="Y11" s="25"/>
      <c r="Z11" s="25"/>
      <c r="AA11" s="25"/>
    </row>
    <row r="12" spans="1:27" ht="23" customHeight="1">
      <c r="A12" s="53" t="s">
        <v>18</v>
      </c>
      <c r="B12" s="68"/>
      <c r="C12" s="68">
        <f>-ROUND(INPUT!C4*INPUT!C5*INPUT!C11/365,0)</f>
        <v>-2219</v>
      </c>
      <c r="D12" s="68">
        <f>-ROUND(INPUT!D4*INPUT!D5*INPUT!D11/365,0)</f>
        <v>-3452</v>
      </c>
      <c r="E12" s="68">
        <f>-ROUND(INPUT!E4*INPUT!E5*INPUT!E11/365,0)</f>
        <v>-4932</v>
      </c>
      <c r="F12" s="68">
        <f>-ROUND(INPUT!F4*INPUT!F5*INPUT!F11/365,0)</f>
        <v>-5918</v>
      </c>
      <c r="G12" s="68">
        <f>-ROUND(INPUT!G4*INPUT!G5*INPUT!G11/365,0)</f>
        <v>-6658</v>
      </c>
      <c r="H12" s="33"/>
      <c r="I12" s="33"/>
      <c r="J12" s="29"/>
      <c r="K12" s="29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  <c r="X12" s="27"/>
      <c r="Y12" s="27"/>
      <c r="Z12" s="27"/>
      <c r="AA12" s="27"/>
    </row>
    <row r="13" spans="1:27" ht="23" customHeight="1">
      <c r="A13" s="52" t="s">
        <v>27</v>
      </c>
      <c r="B13" s="66"/>
      <c r="C13" s="66">
        <f>SUM(C10:C12)</f>
        <v>10171</v>
      </c>
      <c r="D13" s="66">
        <f>SUM(D10:D12)</f>
        <v>15822</v>
      </c>
      <c r="E13" s="66">
        <f>SUM(E10:E12)</f>
        <v>22602</v>
      </c>
      <c r="F13" s="66">
        <f>SUM(F10:F12)</f>
        <v>27123</v>
      </c>
      <c r="G13" s="66">
        <f>SUM(G10:G12)</f>
        <v>30513</v>
      </c>
      <c r="H13" s="34"/>
      <c r="I13" s="34"/>
      <c r="J13" s="28"/>
      <c r="K13" s="28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25"/>
      <c r="X13" s="25"/>
      <c r="Y13" s="25"/>
      <c r="Z13" s="25"/>
      <c r="AA13" s="25"/>
    </row>
    <row r="14" spans="1:27" ht="23" customHeight="1">
      <c r="A14" s="72" t="s">
        <v>28</v>
      </c>
      <c r="B14" s="73"/>
      <c r="C14" s="74">
        <f>-C13</f>
        <v>-10171</v>
      </c>
      <c r="D14" s="74">
        <f>C13-D13</f>
        <v>-5651</v>
      </c>
      <c r="E14" s="74">
        <f>D13-E13</f>
        <v>-6780</v>
      </c>
      <c r="F14" s="74">
        <f>E13-F13</f>
        <v>-4521</v>
      </c>
      <c r="G14" s="74">
        <f>F13-G13</f>
        <v>-3390</v>
      </c>
      <c r="H14" s="33"/>
      <c r="I14" s="33"/>
      <c r="J14" s="29"/>
      <c r="K14" s="29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7"/>
      <c r="X14" s="27"/>
      <c r="Y14" s="27"/>
      <c r="Z14" s="27"/>
      <c r="AA14" s="27"/>
    </row>
    <row r="15" spans="1:27" ht="23" customHeight="1">
      <c r="A15" s="52"/>
      <c r="B15" s="66"/>
      <c r="C15" s="66"/>
      <c r="D15" s="66"/>
      <c r="E15" s="66"/>
      <c r="F15" s="67"/>
      <c r="G15" s="67"/>
      <c r="H15" s="34"/>
      <c r="I15" s="34"/>
      <c r="J15" s="28"/>
      <c r="K15" s="28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25"/>
      <c r="X15" s="25"/>
      <c r="Y15" s="25"/>
      <c r="Z15" s="25"/>
      <c r="AA15" s="25"/>
    </row>
    <row r="16" spans="1:27" ht="23" customHeight="1">
      <c r="A16" s="72" t="s">
        <v>15</v>
      </c>
      <c r="B16" s="73"/>
      <c r="C16" s="74">
        <f>-INPUT!C12</f>
        <v>0</v>
      </c>
      <c r="D16" s="74">
        <f>-INPUT!D12</f>
        <v>-2000</v>
      </c>
      <c r="E16" s="74">
        <f>-INPUT!E12</f>
        <v>-3000</v>
      </c>
      <c r="F16" s="74">
        <f>-INPUT!F12</f>
        <v>-5000</v>
      </c>
      <c r="G16" s="74">
        <f>-INPUT!G12</f>
        <v>-5000</v>
      </c>
      <c r="H16" s="33"/>
      <c r="I16" s="33"/>
      <c r="J16" s="29"/>
      <c r="K16" s="29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7"/>
      <c r="X16" s="27"/>
      <c r="Y16" s="27"/>
      <c r="Z16" s="27"/>
      <c r="AA16" s="27"/>
    </row>
    <row r="17" spans="1:27" ht="23" customHeight="1">
      <c r="A17" s="52"/>
      <c r="B17" s="66"/>
      <c r="C17" s="66"/>
      <c r="D17" s="66"/>
      <c r="E17" s="66"/>
      <c r="F17" s="67"/>
      <c r="G17" s="67"/>
      <c r="H17" s="34"/>
      <c r="I17" s="34"/>
      <c r="J17" s="28"/>
      <c r="K17" s="28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25"/>
      <c r="X17" s="25"/>
      <c r="Y17" s="25"/>
      <c r="Z17" s="25"/>
      <c r="AA17" s="25"/>
    </row>
    <row r="18" spans="1:27" ht="23" customHeight="1">
      <c r="A18" s="53" t="s">
        <v>35</v>
      </c>
      <c r="B18" s="68"/>
      <c r="C18" s="68"/>
      <c r="D18" s="68"/>
      <c r="E18" s="68"/>
      <c r="F18" s="69"/>
      <c r="G18" s="69">
        <f>ROUND((SUM(G4:G6)-INPUT!G7)*(1-INPUT!G8),0)-INPUT!G12</f>
        <v>21138</v>
      </c>
      <c r="H18" s="62"/>
      <c r="I18" s="33"/>
      <c r="J18" s="29"/>
      <c r="K18" s="29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7"/>
      <c r="X18" s="27"/>
      <c r="Y18" s="27"/>
      <c r="Z18" s="27"/>
      <c r="AA18" s="27"/>
    </row>
    <row r="19" spans="1:27" ht="23" customHeight="1">
      <c r="A19" s="52" t="s">
        <v>37</v>
      </c>
      <c r="B19" s="66"/>
      <c r="C19" s="66"/>
      <c r="D19" s="66"/>
      <c r="E19" s="66"/>
      <c r="F19" s="67"/>
      <c r="G19" s="70">
        <f>ROUND(G18/INPUT!B15*(1-1/(1+INPUT!B15)^(INPUT!B13-5)),0)</f>
        <v>123602</v>
      </c>
      <c r="H19" s="34"/>
      <c r="I19" s="34"/>
      <c r="J19" s="28"/>
      <c r="K19" s="28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25"/>
      <c r="X19" s="25"/>
      <c r="Y19" s="25"/>
      <c r="Z19" s="25"/>
      <c r="AA19" s="25"/>
    </row>
    <row r="20" spans="1:27" ht="23" customHeight="1">
      <c r="A20" s="53" t="s">
        <v>38</v>
      </c>
      <c r="B20" s="68"/>
      <c r="C20" s="68"/>
      <c r="D20" s="68"/>
      <c r="E20" s="68"/>
      <c r="F20" s="69"/>
      <c r="G20" s="71">
        <f>ROUND(INPUT!B14*1/(1+INPUT!B15)^(INPUT!B13-5),0)</f>
        <v>7374</v>
      </c>
      <c r="H20" s="33"/>
      <c r="I20" s="33"/>
      <c r="J20" s="29"/>
      <c r="K20" s="29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7"/>
      <c r="X20" s="27"/>
      <c r="Y20" s="27"/>
      <c r="Z20" s="27"/>
      <c r="AA20" s="27"/>
    </row>
    <row r="21" spans="1:27" ht="23" customHeight="1">
      <c r="A21" s="75" t="s">
        <v>36</v>
      </c>
      <c r="B21" s="76"/>
      <c r="C21" s="76"/>
      <c r="D21" s="77"/>
      <c r="E21" s="76"/>
      <c r="F21" s="78"/>
      <c r="G21" s="79">
        <f>G19+G20</f>
        <v>130976</v>
      </c>
      <c r="H21" s="34"/>
      <c r="I21" s="34"/>
      <c r="J21" s="28"/>
      <c r="K21" s="28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25"/>
      <c r="X21" s="25"/>
      <c r="Y21" s="25"/>
      <c r="Z21" s="25"/>
      <c r="AA21" s="25"/>
    </row>
    <row r="22" spans="1:27" ht="23" customHeight="1">
      <c r="A22" s="53"/>
      <c r="B22" s="38"/>
      <c r="C22" s="38"/>
      <c r="D22" s="38"/>
      <c r="E22" s="61"/>
      <c r="F22" s="62"/>
      <c r="G22" s="63"/>
      <c r="H22" s="33"/>
      <c r="I22" s="33"/>
      <c r="J22" s="29"/>
      <c r="K22" s="29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7"/>
      <c r="X22" s="27"/>
      <c r="Y22" s="27"/>
      <c r="Z22" s="27"/>
      <c r="AA22" s="27"/>
    </row>
    <row r="23" spans="1:27" ht="23" customHeight="1">
      <c r="A23" s="75" t="s">
        <v>39</v>
      </c>
      <c r="B23" s="79">
        <f>B3</f>
        <v>-100000</v>
      </c>
      <c r="C23" s="79">
        <f t="shared" ref="C23:F23" si="1">C8+C14+C16+C21</f>
        <v>1079</v>
      </c>
      <c r="D23" s="79">
        <f t="shared" si="1"/>
        <v>8611.5</v>
      </c>
      <c r="E23" s="79">
        <f t="shared" si="1"/>
        <v>13045</v>
      </c>
      <c r="F23" s="79">
        <f t="shared" si="1"/>
        <v>17179</v>
      </c>
      <c r="G23" s="79">
        <f>G8+G14+G16+G21</f>
        <v>152286</v>
      </c>
      <c r="H23" s="34"/>
      <c r="I23" s="34"/>
      <c r="J23" s="28"/>
      <c r="K23" s="28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25"/>
      <c r="X23" s="25"/>
      <c r="Y23" s="25"/>
      <c r="Z23" s="25"/>
      <c r="AA23" s="25"/>
    </row>
    <row r="24" spans="1:27" ht="23" customHeight="1">
      <c r="A24" s="53"/>
      <c r="B24" s="38"/>
      <c r="C24" s="38"/>
      <c r="D24" s="38"/>
      <c r="E24" s="61"/>
      <c r="F24" s="62"/>
      <c r="G24" s="62"/>
      <c r="H24" s="33"/>
      <c r="I24" s="33"/>
      <c r="J24" s="29"/>
      <c r="K24" s="29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  <c r="X24" s="27"/>
      <c r="Y24" s="27"/>
      <c r="Z24" s="27"/>
      <c r="AA24" s="27"/>
    </row>
    <row r="25" spans="1:27" ht="23" customHeight="1">
      <c r="A25" s="75" t="s">
        <v>40</v>
      </c>
      <c r="B25" s="80">
        <f>NPV(INPUT!B15,'DCF ANALYSIS'!C23:G23)+'DCF ANALYSIS'!B23</f>
        <v>1562.2966302448913</v>
      </c>
      <c r="C25" s="58"/>
      <c r="D25" s="64"/>
      <c r="E25" s="59"/>
      <c r="F25" s="60"/>
      <c r="G25" s="60"/>
      <c r="H25" s="34"/>
      <c r="I25" s="34"/>
      <c r="J25" s="28"/>
      <c r="K25" s="28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25"/>
      <c r="X25" s="25"/>
      <c r="Y25" s="25"/>
      <c r="Z25" s="25"/>
      <c r="AA25" s="25"/>
    </row>
    <row r="26" spans="1:27" ht="23" customHeight="1">
      <c r="A26" s="72" t="s">
        <v>41</v>
      </c>
      <c r="B26" s="81">
        <f>IRR(B23:G23)</f>
        <v>0.1539654016236689</v>
      </c>
      <c r="C26" s="38"/>
      <c r="D26" s="38"/>
      <c r="E26" s="61"/>
      <c r="F26" s="62"/>
      <c r="G26" s="62"/>
      <c r="H26" s="33"/>
      <c r="I26" s="33"/>
      <c r="J26" s="29"/>
      <c r="K26" s="29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7"/>
      <c r="X26" s="27"/>
      <c r="Y26" s="27"/>
      <c r="Z26" s="27"/>
      <c r="AA26" s="27"/>
    </row>
    <row r="27" spans="1:27" ht="23" customHeight="1">
      <c r="A27" s="52"/>
      <c r="B27" s="58"/>
      <c r="C27" s="58"/>
      <c r="D27" s="58"/>
      <c r="E27" s="59"/>
      <c r="F27" s="60"/>
      <c r="G27" s="60"/>
      <c r="H27" s="34"/>
      <c r="I27" s="34"/>
      <c r="J27" s="28"/>
      <c r="K27" s="28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25"/>
      <c r="X27" s="25"/>
      <c r="Y27" s="25"/>
      <c r="Z27" s="25"/>
      <c r="AA27" s="25"/>
    </row>
    <row r="28" spans="1:27" ht="23" customHeight="1">
      <c r="A28" s="53"/>
      <c r="B28" s="38"/>
      <c r="C28" s="38"/>
      <c r="D28" s="38"/>
      <c r="E28" s="61"/>
      <c r="F28" s="62"/>
      <c r="G28" s="62"/>
      <c r="H28" s="33"/>
      <c r="I28" s="33"/>
      <c r="J28" s="29"/>
      <c r="K28" s="29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7"/>
      <c r="X28" s="27"/>
      <c r="Y28" s="27"/>
      <c r="Z28" s="27"/>
      <c r="AA28" s="27"/>
    </row>
    <row r="29" spans="1:27" ht="23" customHeight="1">
      <c r="A29" s="41"/>
      <c r="B29" s="44"/>
      <c r="C29" s="44"/>
      <c r="D29" s="44"/>
      <c r="E29" s="54"/>
      <c r="F29" s="55"/>
      <c r="G29" s="55"/>
      <c r="H29" s="34"/>
      <c r="I29" s="34"/>
      <c r="J29" s="28"/>
      <c r="K29" s="28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25"/>
      <c r="X29" s="25"/>
      <c r="Y29" s="25"/>
      <c r="Z29" s="25"/>
      <c r="AA29" s="25"/>
    </row>
    <row r="30" spans="1:27" ht="23" customHeight="1">
      <c r="A30" s="39"/>
      <c r="B30" s="45"/>
      <c r="C30" s="45"/>
      <c r="D30" s="45"/>
      <c r="E30" s="56"/>
      <c r="F30" s="57"/>
      <c r="G30" s="57"/>
      <c r="H30" s="33"/>
      <c r="I30" s="33"/>
      <c r="J30" s="29"/>
      <c r="K30" s="29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7"/>
      <c r="X30" s="27"/>
      <c r="Y30" s="27"/>
      <c r="Z30" s="27"/>
      <c r="AA30" s="27"/>
    </row>
    <row r="31" spans="1:27" ht="23" customHeight="1">
      <c r="A31" s="41"/>
      <c r="B31" s="42"/>
      <c r="C31" s="42"/>
      <c r="D31" s="42"/>
      <c r="E31" s="36"/>
      <c r="F31" s="34"/>
      <c r="G31" s="34"/>
      <c r="H31" s="34"/>
      <c r="I31" s="34"/>
      <c r="J31" s="28"/>
      <c r="K31" s="28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25"/>
      <c r="X31" s="25"/>
      <c r="Y31" s="25"/>
      <c r="Z31" s="25"/>
      <c r="AA31" s="25"/>
    </row>
    <row r="32" spans="1:27" ht="23" customHeight="1">
      <c r="A32" s="39"/>
      <c r="B32" s="40"/>
      <c r="C32" s="40"/>
      <c r="D32" s="40"/>
      <c r="E32" s="61"/>
      <c r="F32" s="33"/>
      <c r="G32" s="33"/>
      <c r="H32" s="33"/>
      <c r="I32" s="33"/>
      <c r="J32" s="29"/>
      <c r="K32" s="29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  <c r="X32" s="27"/>
      <c r="Y32" s="27"/>
      <c r="Z32" s="27"/>
      <c r="AA32" s="27"/>
    </row>
    <row r="33" spans="1:27" ht="23" customHeight="1">
      <c r="A33" s="41"/>
      <c r="B33" s="42"/>
      <c r="C33" s="42"/>
      <c r="D33" s="42"/>
      <c r="E33" s="36"/>
      <c r="F33" s="34"/>
      <c r="G33" s="34"/>
      <c r="H33" s="34"/>
      <c r="I33" s="34"/>
      <c r="J33" s="28"/>
      <c r="K33" s="28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25"/>
      <c r="X33" s="25"/>
      <c r="Y33" s="25"/>
      <c r="Z33" s="25"/>
      <c r="AA33" s="25"/>
    </row>
    <row r="34" spans="1:27" ht="23" customHeight="1">
      <c r="A34" s="39"/>
      <c r="B34" s="40"/>
      <c r="C34" s="40"/>
      <c r="D34" s="40"/>
      <c r="E34" s="32"/>
      <c r="F34" s="33"/>
      <c r="G34" s="33"/>
      <c r="H34" s="33"/>
      <c r="I34" s="33"/>
      <c r="J34" s="29"/>
      <c r="K34" s="29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7"/>
      <c r="X34" s="27"/>
      <c r="Y34" s="27"/>
      <c r="Z34" s="27"/>
      <c r="AA34" s="27"/>
    </row>
    <row r="35" spans="1:27" ht="23" customHeight="1">
      <c r="A35" s="41"/>
      <c r="B35" s="42"/>
      <c r="C35" s="42"/>
      <c r="D35" s="42"/>
      <c r="E35" s="36"/>
      <c r="F35" s="34"/>
      <c r="G35" s="34"/>
      <c r="H35" s="34"/>
      <c r="I35" s="34"/>
      <c r="J35" s="28"/>
      <c r="K35" s="28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25"/>
      <c r="X35" s="25"/>
      <c r="Y35" s="25"/>
      <c r="Z35" s="25"/>
      <c r="AA35" s="25"/>
    </row>
    <row r="36" spans="1:27" ht="23" customHeight="1">
      <c r="A36" s="39"/>
      <c r="B36" s="40"/>
      <c r="C36" s="40"/>
      <c r="D36" s="40"/>
      <c r="E36" s="32"/>
      <c r="F36" s="33"/>
      <c r="G36" s="33"/>
      <c r="H36" s="33"/>
      <c r="I36" s="33"/>
      <c r="J36" s="29"/>
      <c r="K36" s="29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7"/>
      <c r="X36" s="27"/>
      <c r="Y36" s="27"/>
      <c r="Z36" s="27"/>
      <c r="AA36" s="27"/>
    </row>
    <row r="37" spans="1:27" ht="23" customHeight="1">
      <c r="A37" s="41"/>
      <c r="B37" s="42"/>
      <c r="C37" s="42"/>
      <c r="D37" s="42"/>
      <c r="E37" s="36"/>
      <c r="F37" s="34"/>
      <c r="G37" s="34"/>
      <c r="H37" s="34"/>
      <c r="I37" s="34"/>
      <c r="J37" s="28"/>
      <c r="K37" s="28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25"/>
      <c r="X37" s="25"/>
      <c r="Y37" s="25"/>
      <c r="Z37" s="25"/>
      <c r="AA37" s="25"/>
    </row>
    <row r="38" spans="1:27" ht="23" customHeight="1">
      <c r="A38" s="39"/>
      <c r="B38" s="40"/>
      <c r="C38" s="40"/>
      <c r="D38" s="40"/>
      <c r="E38" s="32"/>
      <c r="F38" s="33"/>
      <c r="G38" s="33"/>
      <c r="H38" s="33"/>
      <c r="I38" s="33"/>
      <c r="J38" s="29"/>
      <c r="K38" s="29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7"/>
      <c r="X38" s="27"/>
      <c r="Y38" s="27"/>
      <c r="Z38" s="27"/>
      <c r="AA38" s="27"/>
    </row>
    <row r="39" spans="1:27" ht="23" customHeight="1">
      <c r="A39" s="41"/>
      <c r="B39" s="42"/>
      <c r="C39" s="42"/>
      <c r="D39" s="42"/>
      <c r="E39" s="36"/>
      <c r="F39" s="34"/>
      <c r="G39" s="34"/>
      <c r="H39" s="34"/>
      <c r="I39" s="34"/>
      <c r="J39" s="28"/>
      <c r="K39" s="28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25"/>
      <c r="X39" s="25"/>
      <c r="Y39" s="25"/>
      <c r="Z39" s="25"/>
      <c r="AA39" s="25"/>
    </row>
    <row r="40" spans="1:27" ht="23" customHeight="1">
      <c r="A40" s="39"/>
      <c r="B40" s="40"/>
      <c r="C40" s="40"/>
      <c r="D40" s="40"/>
      <c r="E40" s="32"/>
      <c r="F40" s="33"/>
      <c r="G40" s="33"/>
      <c r="H40" s="33"/>
      <c r="I40" s="33"/>
      <c r="J40" s="29"/>
      <c r="K40" s="29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7"/>
      <c r="X40" s="27"/>
      <c r="Y40" s="27"/>
      <c r="Z40" s="27"/>
      <c r="AA40" s="27"/>
    </row>
    <row r="41" spans="1:27" ht="23" customHeight="1">
      <c r="A41" s="41"/>
      <c r="B41" s="42"/>
      <c r="C41" s="42"/>
      <c r="D41" s="42"/>
      <c r="E41" s="36"/>
      <c r="F41" s="34"/>
      <c r="G41" s="34"/>
      <c r="H41" s="34"/>
      <c r="I41" s="34"/>
      <c r="J41" s="28"/>
      <c r="K41" s="28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25"/>
      <c r="X41" s="25"/>
      <c r="Y41" s="25"/>
      <c r="Z41" s="25"/>
      <c r="AA41" s="25"/>
    </row>
    <row r="42" spans="1:27" ht="23" customHeight="1">
      <c r="A42" s="39"/>
      <c r="B42" s="40"/>
      <c r="C42" s="40"/>
      <c r="D42" s="40"/>
      <c r="E42" s="32"/>
      <c r="F42" s="33"/>
      <c r="G42" s="33"/>
      <c r="H42" s="33"/>
      <c r="I42" s="33"/>
      <c r="J42" s="29"/>
      <c r="K42" s="29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7"/>
      <c r="X42" s="27"/>
      <c r="Y42" s="27"/>
      <c r="Z42" s="27"/>
      <c r="AA42" s="27"/>
    </row>
    <row r="43" spans="1:27" ht="23" customHeight="1">
      <c r="A43" s="41"/>
      <c r="B43" s="42"/>
      <c r="C43" s="42"/>
      <c r="D43" s="42"/>
      <c r="E43" s="36"/>
      <c r="F43" s="34"/>
      <c r="G43" s="34"/>
      <c r="H43" s="34"/>
      <c r="I43" s="34"/>
      <c r="J43" s="28"/>
      <c r="K43" s="28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25"/>
      <c r="X43" s="25"/>
      <c r="Y43" s="25"/>
      <c r="Z43" s="25"/>
      <c r="AA43" s="25"/>
    </row>
    <row r="44" spans="1:27" ht="23" customHeight="1">
      <c r="A44" s="39"/>
      <c r="B44" s="40"/>
      <c r="C44" s="40"/>
      <c r="D44" s="40"/>
      <c r="E44" s="32"/>
      <c r="F44" s="33"/>
      <c r="G44" s="33"/>
      <c r="H44" s="33"/>
      <c r="I44" s="33"/>
      <c r="J44" s="29"/>
      <c r="K44" s="29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/>
      <c r="X44" s="27"/>
      <c r="Y44" s="27"/>
      <c r="Z44" s="27"/>
      <c r="AA44" s="27"/>
    </row>
    <row r="45" spans="1:27" ht="23" customHeight="1">
      <c r="A45" s="41"/>
      <c r="B45" s="42"/>
      <c r="C45" s="42"/>
      <c r="D45" s="42"/>
      <c r="E45" s="36"/>
      <c r="F45" s="34"/>
      <c r="G45" s="34"/>
      <c r="H45" s="34"/>
      <c r="I45" s="34"/>
      <c r="J45" s="28"/>
      <c r="K45" s="28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25"/>
      <c r="X45" s="25"/>
      <c r="Y45" s="25"/>
      <c r="Z45" s="25"/>
      <c r="AA45" s="25"/>
    </row>
    <row r="46" spans="1:27" ht="23" customHeight="1">
      <c r="A46" s="39"/>
      <c r="B46" s="40"/>
      <c r="C46" s="40"/>
      <c r="D46" s="40"/>
      <c r="E46" s="32"/>
      <c r="F46" s="33"/>
      <c r="G46" s="33"/>
      <c r="H46" s="33"/>
      <c r="I46" s="33"/>
      <c r="J46" s="29"/>
      <c r="K46" s="29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7"/>
      <c r="X46" s="27"/>
      <c r="Y46" s="27"/>
      <c r="Z46" s="27"/>
      <c r="AA46" s="27"/>
    </row>
    <row r="47" spans="1:27" ht="23" customHeight="1">
      <c r="A47" s="41"/>
      <c r="B47" s="42"/>
      <c r="C47" s="42"/>
      <c r="D47" s="42"/>
      <c r="E47" s="36"/>
      <c r="F47" s="34"/>
      <c r="G47" s="34"/>
      <c r="H47" s="34"/>
      <c r="I47" s="34"/>
      <c r="J47" s="28"/>
      <c r="K47" s="28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25"/>
      <c r="X47" s="25"/>
      <c r="Y47" s="25"/>
      <c r="Z47" s="25"/>
      <c r="AA47" s="25"/>
    </row>
    <row r="48" spans="1:27" ht="23" customHeight="1">
      <c r="A48" s="39"/>
      <c r="B48" s="40"/>
      <c r="C48" s="40"/>
      <c r="D48" s="40"/>
      <c r="E48" s="32"/>
      <c r="F48" s="33"/>
      <c r="G48" s="33"/>
      <c r="H48" s="33"/>
      <c r="I48" s="33"/>
      <c r="J48" s="29"/>
      <c r="K48" s="29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7"/>
      <c r="X48" s="27"/>
      <c r="Y48" s="27"/>
      <c r="Z48" s="27"/>
      <c r="AA48" s="27"/>
    </row>
    <row r="49" spans="1:27" ht="23" customHeight="1">
      <c r="A49" s="41"/>
      <c r="B49" s="42"/>
      <c r="C49" s="42"/>
      <c r="D49" s="42"/>
      <c r="E49" s="36"/>
      <c r="F49" s="34"/>
      <c r="G49" s="34"/>
      <c r="H49" s="34"/>
      <c r="I49" s="34"/>
      <c r="J49" s="28"/>
      <c r="K49" s="28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25"/>
      <c r="X49" s="25"/>
      <c r="Y49" s="25"/>
      <c r="Z49" s="25"/>
      <c r="AA49" s="25"/>
    </row>
    <row r="50" spans="1:27" ht="23" customHeight="1">
      <c r="A50" s="39"/>
      <c r="B50" s="40"/>
      <c r="C50" s="40"/>
      <c r="D50" s="40"/>
      <c r="E50" s="32"/>
      <c r="F50" s="33"/>
      <c r="G50" s="33"/>
      <c r="H50" s="33"/>
      <c r="I50" s="33"/>
      <c r="J50" s="29"/>
      <c r="K50" s="29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7"/>
      <c r="X50" s="27"/>
      <c r="Y50" s="27"/>
      <c r="Z50" s="27"/>
      <c r="AA50" s="27"/>
    </row>
    <row r="51" spans="1:27" ht="23" customHeight="1">
      <c r="A51" s="41"/>
      <c r="B51" s="42"/>
      <c r="C51" s="42"/>
      <c r="D51" s="42"/>
      <c r="E51" s="36"/>
      <c r="F51" s="34"/>
      <c r="G51" s="34"/>
      <c r="H51" s="34"/>
      <c r="I51" s="34"/>
      <c r="J51" s="28"/>
      <c r="K51" s="28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25"/>
      <c r="X51" s="25"/>
      <c r="Y51" s="25"/>
      <c r="Z51" s="25"/>
      <c r="AA51" s="25"/>
    </row>
    <row r="52" spans="1:27" ht="23" customHeight="1">
      <c r="A52" s="39"/>
      <c r="B52" s="40"/>
      <c r="C52" s="40"/>
      <c r="D52" s="40"/>
      <c r="E52" s="32"/>
      <c r="F52" s="33"/>
      <c r="G52" s="33"/>
      <c r="H52" s="33"/>
      <c r="I52" s="33"/>
      <c r="J52" s="29"/>
      <c r="K52" s="29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7"/>
      <c r="X52" s="27"/>
      <c r="Y52" s="27"/>
      <c r="Z52" s="27"/>
      <c r="AA52" s="27"/>
    </row>
    <row r="53" spans="1:27" ht="23" customHeight="1">
      <c r="A53" s="41"/>
      <c r="B53" s="42"/>
      <c r="C53" s="42"/>
      <c r="D53" s="42"/>
      <c r="E53" s="36"/>
      <c r="F53" s="34"/>
      <c r="G53" s="34"/>
      <c r="H53" s="34"/>
      <c r="I53" s="34"/>
      <c r="J53" s="28"/>
      <c r="K53" s="28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25"/>
      <c r="X53" s="25"/>
      <c r="Y53" s="25"/>
      <c r="Z53" s="25"/>
      <c r="AA53" s="25"/>
    </row>
    <row r="54" spans="1:27" ht="23" customHeight="1">
      <c r="A54" s="39"/>
      <c r="B54" s="40"/>
      <c r="C54" s="40"/>
      <c r="D54" s="40"/>
      <c r="E54" s="32"/>
      <c r="F54" s="33"/>
      <c r="G54" s="33"/>
      <c r="H54" s="33"/>
      <c r="I54" s="33"/>
      <c r="J54" s="29"/>
      <c r="K54" s="29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7"/>
      <c r="X54" s="27"/>
      <c r="Y54" s="27"/>
      <c r="Z54" s="27"/>
      <c r="AA54" s="27"/>
    </row>
    <row r="55" spans="1:27" ht="23" customHeight="1">
      <c r="A55" s="41"/>
      <c r="B55" s="42"/>
      <c r="C55" s="42"/>
      <c r="D55" s="42"/>
      <c r="E55" s="36"/>
      <c r="F55" s="34"/>
      <c r="G55" s="34"/>
      <c r="H55" s="34"/>
      <c r="I55" s="34"/>
      <c r="J55" s="28"/>
      <c r="K55" s="28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25"/>
      <c r="X55" s="25"/>
      <c r="Y55" s="25"/>
      <c r="Z55" s="25"/>
      <c r="AA55" s="25"/>
    </row>
    <row r="56" spans="1:27" ht="23" customHeight="1">
      <c r="A56" s="39"/>
      <c r="B56" s="40"/>
      <c r="C56" s="40"/>
      <c r="D56" s="40"/>
      <c r="E56" s="32"/>
      <c r="F56" s="33"/>
      <c r="G56" s="33"/>
      <c r="H56" s="33"/>
      <c r="I56" s="33"/>
      <c r="J56" s="29"/>
      <c r="K56" s="29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7"/>
      <c r="X56" s="27"/>
      <c r="Y56" s="27"/>
      <c r="Z56" s="27"/>
      <c r="AA56" s="27"/>
    </row>
    <row r="57" spans="1:27" ht="23" customHeight="1">
      <c r="A57" s="41"/>
      <c r="B57" s="42"/>
      <c r="C57" s="42"/>
      <c r="D57" s="42"/>
      <c r="E57" s="36"/>
      <c r="F57" s="34"/>
      <c r="G57" s="34"/>
      <c r="H57" s="34"/>
      <c r="I57" s="34"/>
      <c r="J57" s="28"/>
      <c r="K57" s="28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25"/>
      <c r="X57" s="25"/>
      <c r="Y57" s="25"/>
      <c r="Z57" s="25"/>
      <c r="AA57" s="25"/>
    </row>
    <row r="58" spans="1:27" ht="23" customHeight="1">
      <c r="A58" s="39"/>
      <c r="B58" s="40"/>
      <c r="C58" s="40"/>
      <c r="D58" s="40"/>
      <c r="E58" s="32"/>
      <c r="F58" s="33"/>
      <c r="G58" s="33"/>
      <c r="H58" s="33"/>
      <c r="I58" s="33"/>
      <c r="J58" s="29"/>
      <c r="K58" s="29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7"/>
      <c r="X58" s="27"/>
      <c r="Y58" s="27"/>
      <c r="Z58" s="27"/>
      <c r="AA58" s="27"/>
    </row>
    <row r="59" spans="1:27" ht="15">
      <c r="A59" s="41"/>
      <c r="B59" s="42"/>
      <c r="C59" s="42"/>
      <c r="D59" s="42"/>
      <c r="E59" s="36"/>
      <c r="F59" s="34"/>
      <c r="G59" s="34"/>
      <c r="H59" s="34"/>
      <c r="I59" s="34"/>
      <c r="J59" s="28"/>
      <c r="K59" s="28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25"/>
      <c r="X59" s="25"/>
      <c r="Y59" s="25"/>
      <c r="Z59" s="25"/>
      <c r="AA59" s="25"/>
    </row>
    <row r="60" spans="1:27" ht="15">
      <c r="A60" s="39"/>
      <c r="B60" s="40"/>
      <c r="C60" s="40"/>
      <c r="D60" s="40"/>
      <c r="E60" s="32"/>
      <c r="F60" s="33"/>
      <c r="G60" s="33"/>
      <c r="H60" s="33"/>
      <c r="I60" s="33"/>
      <c r="J60" s="29"/>
      <c r="K60" s="29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7"/>
      <c r="X60" s="27"/>
      <c r="Y60" s="27"/>
      <c r="Z60" s="27"/>
      <c r="AA60" s="27"/>
    </row>
    <row r="61" spans="1:27" ht="15">
      <c r="A61" s="41"/>
      <c r="B61" s="42"/>
      <c r="C61" s="42"/>
      <c r="D61" s="42"/>
      <c r="E61" s="36"/>
      <c r="F61" s="34"/>
      <c r="G61" s="34"/>
      <c r="H61" s="34"/>
      <c r="I61" s="34"/>
      <c r="J61" s="28"/>
      <c r="K61" s="28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25"/>
      <c r="X61" s="25"/>
      <c r="Y61" s="25"/>
      <c r="Z61" s="25"/>
      <c r="AA61" s="25"/>
    </row>
    <row r="62" spans="1:27" ht="15">
      <c r="A62" s="39"/>
      <c r="B62" s="40"/>
      <c r="C62" s="40"/>
      <c r="D62" s="40"/>
      <c r="E62" s="32"/>
      <c r="F62" s="33"/>
      <c r="G62" s="33"/>
      <c r="H62" s="33"/>
      <c r="I62" s="33"/>
      <c r="J62" s="29"/>
      <c r="K62" s="29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7"/>
      <c r="X62" s="27"/>
      <c r="Y62" s="27"/>
      <c r="Z62" s="27"/>
      <c r="AA62" s="27"/>
    </row>
    <row r="63" spans="1:27" ht="15">
      <c r="A63" s="41"/>
      <c r="B63" s="42"/>
      <c r="C63" s="42"/>
      <c r="D63" s="42"/>
      <c r="E63" s="36"/>
      <c r="F63" s="34"/>
      <c r="G63" s="34"/>
      <c r="H63" s="34"/>
      <c r="I63" s="34"/>
      <c r="J63" s="28"/>
      <c r="K63" s="28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25"/>
      <c r="X63" s="25"/>
      <c r="Y63" s="25"/>
      <c r="Z63" s="25"/>
      <c r="AA63" s="25"/>
    </row>
    <row r="64" spans="1:27" ht="15">
      <c r="A64" s="39"/>
      <c r="B64" s="40"/>
      <c r="C64" s="40"/>
      <c r="D64" s="40"/>
      <c r="E64" s="32"/>
      <c r="F64" s="33"/>
      <c r="G64" s="33"/>
      <c r="H64" s="33"/>
      <c r="I64" s="33"/>
      <c r="J64" s="29"/>
      <c r="K64" s="29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7"/>
      <c r="X64" s="27"/>
      <c r="Y64" s="27"/>
      <c r="Z64" s="27"/>
      <c r="AA64" s="27"/>
    </row>
    <row r="65" spans="1:27" ht="15">
      <c r="A65" s="41"/>
      <c r="B65" s="42"/>
      <c r="C65" s="42"/>
      <c r="D65" s="42"/>
      <c r="E65" s="36"/>
      <c r="F65" s="34"/>
      <c r="G65" s="34"/>
      <c r="H65" s="34"/>
      <c r="I65" s="34"/>
      <c r="J65" s="28"/>
      <c r="K65" s="28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25"/>
      <c r="X65" s="25"/>
      <c r="Y65" s="25"/>
      <c r="Z65" s="25"/>
      <c r="AA65" s="25"/>
    </row>
    <row r="66" spans="1:27" ht="15">
      <c r="A66" s="39"/>
      <c r="B66" s="40"/>
      <c r="C66" s="40"/>
      <c r="D66" s="40"/>
      <c r="E66" s="32"/>
      <c r="F66" s="33"/>
      <c r="G66" s="33"/>
      <c r="H66" s="33"/>
      <c r="I66" s="33"/>
      <c r="J66" s="29"/>
      <c r="K66" s="29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7"/>
      <c r="X66" s="27"/>
      <c r="Y66" s="27"/>
      <c r="Z66" s="27"/>
      <c r="AA66" s="27"/>
    </row>
    <row r="67" spans="1:27" ht="15">
      <c r="A67" s="41"/>
      <c r="B67" s="42"/>
      <c r="C67" s="42"/>
      <c r="D67" s="42"/>
      <c r="E67" s="36"/>
      <c r="F67" s="34"/>
      <c r="G67" s="34"/>
      <c r="H67" s="34"/>
      <c r="I67" s="34"/>
      <c r="J67" s="28"/>
      <c r="K67" s="28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25"/>
      <c r="X67" s="25"/>
      <c r="Y67" s="25"/>
      <c r="Z67" s="25"/>
      <c r="AA67" s="2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Acme (2)</vt:lpstr>
      <vt:lpstr>INPUT</vt:lpstr>
      <vt:lpstr>DCF ANALYSIS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Lower</dc:creator>
  <cp:lastModifiedBy>Paul Lower</cp:lastModifiedBy>
  <dcterms:created xsi:type="dcterms:W3CDTF">2015-04-12T08:38:18Z</dcterms:created>
  <dcterms:modified xsi:type="dcterms:W3CDTF">2017-03-11T15:10:32Z</dcterms:modified>
</cp:coreProperties>
</file>