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showInkAnnotation="0" autoCompressPictures="0"/>
  <bookViews>
    <workbookView xWindow="8620" yWindow="500" windowWidth="24520" windowHeight="27560" tabRatio="763" firstSheet="1" activeTab="2"/>
  </bookViews>
  <sheets>
    <sheet name="Acme (2)" sheetId="5" state="hidden" r:id="rId1"/>
    <sheet name="INPUT" sheetId="7" r:id="rId2"/>
    <sheet name="PRICE CHECK" sheetId="6" r:id="rId3"/>
    <sheet name="CVP ANALYSIS" sheetId="1" r:id="rId4"/>
    <sheet name="CVP CHART" sheetId="9" r:id="rId5"/>
    <sheet name="CVP CALCULATIONS" sheetId="3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" l="1"/>
  <c r="D12" i="6"/>
  <c r="D4" i="1"/>
  <c r="D3" i="1"/>
  <c r="D5" i="1"/>
  <c r="B8" i="1"/>
  <c r="B13" i="1"/>
  <c r="A5" i="3"/>
  <c r="D6" i="1"/>
  <c r="B12" i="1"/>
  <c r="D12" i="1"/>
  <c r="A6" i="3"/>
  <c r="A7" i="3"/>
  <c r="A4" i="3"/>
  <c r="C7" i="3"/>
  <c r="D7" i="3"/>
  <c r="C6" i="3"/>
  <c r="D6" i="3"/>
  <c r="C5" i="3"/>
  <c r="D5" i="3"/>
  <c r="C4" i="3"/>
  <c r="D4" i="3"/>
  <c r="C3" i="3"/>
  <c r="D3" i="3"/>
  <c r="B4" i="3"/>
  <c r="B7" i="3"/>
  <c r="B6" i="3"/>
  <c r="B5" i="3"/>
  <c r="B3" i="1"/>
  <c r="B4" i="1"/>
  <c r="B5" i="1"/>
  <c r="B10" i="1"/>
  <c r="D10" i="1"/>
  <c r="D8" i="6"/>
  <c r="B8" i="6"/>
  <c r="D5" i="6"/>
  <c r="B5" i="6"/>
  <c r="D4" i="6"/>
  <c r="B4" i="6"/>
  <c r="B6" i="6"/>
  <c r="B10" i="6"/>
  <c r="D6" i="6"/>
  <c r="D10" i="6"/>
  <c r="F10" i="6"/>
  <c r="F8" i="6"/>
  <c r="F6" i="6"/>
  <c r="F4" i="6"/>
</calcChain>
</file>

<file path=xl/sharedStrings.xml><?xml version="1.0" encoding="utf-8"?>
<sst xmlns="http://schemas.openxmlformats.org/spreadsheetml/2006/main" count="46" uniqueCount="44">
  <si>
    <t>Fixed costs</t>
  </si>
  <si>
    <t>REVENUE</t>
  </si>
  <si>
    <t>FIXED COST</t>
  </si>
  <si>
    <t>TOTAL COST</t>
  </si>
  <si>
    <t>Price per unit</t>
  </si>
  <si>
    <t>Variable cost per unit</t>
  </si>
  <si>
    <t>SALES UNITS</t>
  </si>
  <si>
    <t>Gross margin per unit</t>
  </si>
  <si>
    <t>Break-even sales units</t>
  </si>
  <si>
    <t>Budgeted selling price is $1 per unit</t>
  </si>
  <si>
    <t>Budgeted variable costs are $0.50 per unit</t>
  </si>
  <si>
    <t xml:space="preserve">The budgeted annual output for the factory is 120,000 units. </t>
  </si>
  <si>
    <t>Budgeted fixed overhead costs are $40,000 for the year</t>
  </si>
  <si>
    <t>Acme Widget Company</t>
  </si>
  <si>
    <t>INPUT ASSUMPTIONS</t>
  </si>
  <si>
    <t>OUTPUT REQUIREMENTS</t>
  </si>
  <si>
    <t>Calculate break-even point</t>
  </si>
  <si>
    <t>Generate a Cost-Volume-Profit (CVP) Chart</t>
  </si>
  <si>
    <t>Current price</t>
  </si>
  <si>
    <t>New price</t>
  </si>
  <si>
    <t>% change</t>
  </si>
  <si>
    <t>Annual sales</t>
  </si>
  <si>
    <t>Margin on sales</t>
  </si>
  <si>
    <t>Annual sales needed to achieve current margin</t>
  </si>
  <si>
    <t>Current</t>
  </si>
  <si>
    <t>New</t>
  </si>
  <si>
    <t>Annual sales units</t>
  </si>
  <si>
    <t>UNIT PRICE CHANGE ASSUMPTIONS</t>
  </si>
  <si>
    <t>Selling price per unit</t>
  </si>
  <si>
    <t>COST-VOLUME-PROFIT ASSUMPTIONS</t>
  </si>
  <si>
    <t>Annual sales revenue</t>
  </si>
  <si>
    <t>Annual fixed costs</t>
  </si>
  <si>
    <t>Variable cost of sales</t>
  </si>
  <si>
    <t>COST-VOLUME-PROFIT DATA</t>
  </si>
  <si>
    <t>Annual</t>
  </si>
  <si>
    <t>Sales revenue</t>
  </si>
  <si>
    <t>Variable cost</t>
  </si>
  <si>
    <t>Gross margin</t>
  </si>
  <si>
    <t>Profit on actual sales</t>
  </si>
  <si>
    <t>Break-even sales value</t>
  </si>
  <si>
    <t>Gross margin percentage</t>
  </si>
  <si>
    <t xml:space="preserve">PRICE CHECK </t>
  </si>
  <si>
    <t>COST-VOLUME-PROFIT ANALYSIS</t>
  </si>
  <si>
    <t>Average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</si>
</sst>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£&quot;#,##0_);\(&quot;£&quot;#,##0\)"/>
    <numFmt numFmtId="7" formatCode="&quot;£&quot;#,##0.00_);\(&quot;£&quot;#,##0.00\)"/>
    <numFmt numFmtId="43" formatCode="_(* #,##0.00_);_(* \(#,##0.00\);_(* &quot;-&quot;??_);_(@_)"/>
    <numFmt numFmtId="164" formatCode="[$$-409]#,##0.00"/>
    <numFmt numFmtId="165" formatCode="&quot;£&quot;#,##0.00_);&quot;£&quot;\(#,##0.00\)"/>
    <numFmt numFmtId="166" formatCode="&quot;£&quot;#,##0_);&quot;£&quot;\(#,##0\)"/>
    <numFmt numFmtId="167" formatCode="0.0%"/>
    <numFmt numFmtId="168" formatCode="#,##0.0%_);[Red]\(#,##0.0\)%"/>
    <numFmt numFmtId="169" formatCode="&quot;£&quot;#,##0.00"/>
    <numFmt numFmtId="170" formatCode="&quot;£&quot;#,##0"/>
    <numFmt numFmtId="171" formatCode="[$£-809]#,##0"/>
    <numFmt numFmtId="172" formatCode="[$£-8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7" fillId="2" borderId="0" xfId="0" applyNumberFormat="1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3" fontId="8" fillId="2" borderId="0" xfId="0" applyNumberFormat="1" applyFont="1" applyFill="1" applyAlignment="1" applyProtection="1">
      <alignment vertical="center"/>
      <protection locked="0"/>
    </xf>
    <xf numFmtId="37" fontId="8" fillId="2" borderId="0" xfId="0" applyNumberFormat="1" applyFont="1" applyFill="1" applyAlignment="1" applyProtection="1">
      <alignment horizontal="center" vertical="center"/>
      <protection locked="0"/>
    </xf>
    <xf numFmtId="37" fontId="8" fillId="2" borderId="0" xfId="0" applyNumberFormat="1" applyFont="1" applyFill="1" applyAlignment="1" applyProtection="1">
      <alignment vertical="center"/>
      <protection locked="0"/>
    </xf>
    <xf numFmtId="3" fontId="8" fillId="3" borderId="0" xfId="0" applyNumberFormat="1" applyFont="1" applyFill="1" applyAlignment="1" applyProtection="1">
      <alignment vertical="center"/>
      <protection locked="0"/>
    </xf>
    <xf numFmtId="9" fontId="8" fillId="3" borderId="0" xfId="32" applyFont="1" applyFill="1" applyAlignment="1" applyProtection="1">
      <alignment horizontal="center" vertical="center"/>
      <protection locked="0"/>
    </xf>
    <xf numFmtId="37" fontId="8" fillId="3" borderId="0" xfId="0" applyNumberFormat="1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37" fontId="8" fillId="3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169" fontId="8" fillId="3" borderId="0" xfId="0" applyNumberFormat="1" applyFont="1" applyFill="1" applyAlignment="1" applyProtection="1">
      <alignment horizontal="center" vertical="center"/>
      <protection locked="0"/>
    </xf>
    <xf numFmtId="170" fontId="8" fillId="2" borderId="0" xfId="0" applyNumberFormat="1" applyFont="1" applyFill="1" applyAlignment="1" applyProtection="1">
      <alignment horizontal="center" vertical="center"/>
      <protection locked="0"/>
    </xf>
    <xf numFmtId="169" fontId="8" fillId="2" borderId="0" xfId="0" applyNumberFormat="1" applyFont="1" applyFill="1" applyAlignment="1" applyProtection="1">
      <alignment horizontal="center" vertical="center"/>
      <protection locked="0"/>
    </xf>
    <xf numFmtId="37" fontId="8" fillId="2" borderId="0" xfId="31" applyNumberFormat="1" applyFont="1" applyFill="1" applyAlignment="1" applyProtection="1">
      <alignment horizontal="center" vertical="center"/>
      <protection locked="0"/>
    </xf>
    <xf numFmtId="170" fontId="8" fillId="3" borderId="0" xfId="0" applyNumberFormat="1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7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168" fontId="4" fillId="5" borderId="0" xfId="32" applyNumberFormat="1" applyFont="1" applyFill="1" applyAlignment="1">
      <alignment vertical="center"/>
    </xf>
    <xf numFmtId="37" fontId="4" fillId="5" borderId="0" xfId="0" applyNumberFormat="1" applyFont="1" applyFill="1" applyAlignment="1">
      <alignment horizontal="center" vertical="center"/>
    </xf>
    <xf numFmtId="0" fontId="8" fillId="4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5" fontId="8" fillId="5" borderId="0" xfId="0" applyNumberFormat="1" applyFont="1" applyFill="1" applyAlignment="1">
      <alignment horizontal="center" vertical="center"/>
    </xf>
    <xf numFmtId="37" fontId="8" fillId="5" borderId="0" xfId="0" applyNumberFormat="1" applyFont="1" applyFill="1" applyAlignment="1">
      <alignment vertical="center"/>
    </xf>
    <xf numFmtId="168" fontId="8" fillId="5" borderId="0" xfId="32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center" vertical="center"/>
    </xf>
    <xf numFmtId="37" fontId="8" fillId="4" borderId="0" xfId="0" applyNumberFormat="1" applyFont="1" applyFill="1" applyAlignment="1">
      <alignment vertical="center"/>
    </xf>
    <xf numFmtId="165" fontId="8" fillId="5" borderId="1" xfId="0" applyNumberFormat="1" applyFont="1" applyFill="1" applyBorder="1" applyAlignment="1">
      <alignment horizontal="center" vertical="center"/>
    </xf>
    <xf numFmtId="37" fontId="8" fillId="5" borderId="0" xfId="0" applyNumberFormat="1" applyFont="1" applyFill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170" fontId="8" fillId="5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170" fontId="8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5" fontId="8" fillId="4" borderId="0" xfId="0" applyNumberFormat="1" applyFont="1" applyFill="1" applyAlignment="1">
      <alignment horizontal="center" vertical="center"/>
    </xf>
    <xf numFmtId="7" fontId="8" fillId="4" borderId="0" xfId="0" applyNumberFormat="1" applyFont="1" applyFill="1" applyAlignment="1">
      <alignment horizontal="center" vertical="center"/>
    </xf>
    <xf numFmtId="5" fontId="8" fillId="4" borderId="1" xfId="0" applyNumberFormat="1" applyFont="1" applyFill="1" applyBorder="1" applyAlignment="1">
      <alignment horizontal="center" vertical="center"/>
    </xf>
    <xf numFmtId="7" fontId="8" fillId="4" borderId="1" xfId="0" applyNumberFormat="1" applyFont="1" applyFill="1" applyBorder="1" applyAlignment="1">
      <alignment horizontal="center" vertical="center"/>
    </xf>
    <xf numFmtId="171" fontId="8" fillId="4" borderId="0" xfId="0" applyNumberFormat="1" applyFont="1" applyFill="1" applyAlignment="1">
      <alignment horizontal="center" vertical="center"/>
    </xf>
    <xf numFmtId="0" fontId="2" fillId="4" borderId="0" xfId="0" quotePrefix="1" applyFont="1" applyFill="1" applyAlignment="1">
      <alignment horizontal="center" vertical="center"/>
    </xf>
    <xf numFmtId="3" fontId="2" fillId="4" borderId="0" xfId="0" applyNumberFormat="1" applyFont="1" applyFill="1" applyAlignment="1">
      <alignment vertical="center"/>
    </xf>
    <xf numFmtId="164" fontId="8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5" fontId="8" fillId="5" borderId="0" xfId="0" applyNumberFormat="1" applyFont="1" applyFill="1" applyAlignment="1">
      <alignment horizontal="center" vertical="center"/>
    </xf>
    <xf numFmtId="7" fontId="8" fillId="5" borderId="0" xfId="0" applyNumberFormat="1" applyFont="1" applyFill="1" applyAlignment="1">
      <alignment horizontal="center" vertical="center"/>
    </xf>
    <xf numFmtId="167" fontId="8" fillId="5" borderId="0" xfId="32" applyNumberFormat="1" applyFont="1" applyFill="1" applyAlignment="1">
      <alignment horizontal="center" vertical="center"/>
    </xf>
    <xf numFmtId="171" fontId="8" fillId="5" borderId="1" xfId="0" applyNumberFormat="1" applyFont="1" applyFill="1" applyBorder="1" applyAlignment="1">
      <alignment horizontal="center" vertical="center"/>
    </xf>
    <xf numFmtId="171" fontId="8" fillId="5" borderId="0" xfId="0" applyNumberFormat="1" applyFont="1" applyFill="1" applyAlignment="1">
      <alignment horizontal="center" vertical="center"/>
    </xf>
    <xf numFmtId="172" fontId="8" fillId="5" borderId="1" xfId="0" applyNumberFormat="1" applyFont="1" applyFill="1" applyBorder="1" applyAlignment="1">
      <alignment horizontal="center" vertical="center"/>
    </xf>
    <xf numFmtId="171" fontId="8" fillId="5" borderId="0" xfId="0" applyNumberFormat="1" applyFont="1" applyFill="1" applyBorder="1" applyAlignment="1">
      <alignment horizontal="center" vertical="center"/>
    </xf>
    <xf numFmtId="172" fontId="8" fillId="5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/>
    <xf numFmtId="0" fontId="11" fillId="7" borderId="0" xfId="0" applyFont="1" applyFill="1" applyAlignment="1">
      <alignment vertical="center"/>
    </xf>
    <xf numFmtId="171" fontId="11" fillId="7" borderId="0" xfId="0" applyNumberFormat="1" applyFont="1" applyFill="1" applyAlignment="1">
      <alignment horizontal="center" vertical="center"/>
    </xf>
    <xf numFmtId="172" fontId="11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2" fillId="7" borderId="0" xfId="0" applyFont="1" applyFill="1"/>
    <xf numFmtId="172" fontId="8" fillId="5" borderId="0" xfId="0" quotePrefix="1" applyNumberFormat="1" applyFont="1" applyFill="1" applyBorder="1" applyAlignment="1">
      <alignment horizontal="left" vertical="center"/>
    </xf>
    <xf numFmtId="3" fontId="8" fillId="4" borderId="0" xfId="31" applyNumberFormat="1" applyFont="1" applyFill="1" applyBorder="1" applyAlignment="1">
      <alignment horizontal="center" vertical="center"/>
    </xf>
  </cellXfs>
  <cellStyles count="153">
    <cellStyle name="Comma" xfId="3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3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600">
                <a:latin typeface="Arial" panose="020B0604020202020204" pitchFamily="34" charset="0"/>
                <a:cs typeface="Arial" panose="020B0604020202020204" pitchFamily="34" charset="0"/>
              </a:rPr>
              <a:t>Cost-Volume-Profit Chart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336383183413"/>
          <c:y val="0.121758791360239"/>
          <c:w val="0.839904680933742"/>
          <c:h val="0.8260711706589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'CVP CALCULATIONS'!$B$2</c:f>
              <c:strCache>
                <c:ptCount val="1"/>
                <c:pt idx="0">
                  <c:v>REVENUE</c:v>
                </c:pt>
              </c:strCache>
            </c:strRef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'CVP CALCULATIONS'!$A$3:$A$7</c:f>
              <c:numCache>
                <c:formatCode>#,##0</c:formatCode>
                <c:ptCount val="5"/>
                <c:pt idx="0">
                  <c:v>0.0</c:v>
                </c:pt>
                <c:pt idx="1">
                  <c:v>118671.0</c:v>
                </c:pt>
                <c:pt idx="2">
                  <c:v>237342.0</c:v>
                </c:pt>
                <c:pt idx="3">
                  <c:v>317236.0</c:v>
                </c:pt>
                <c:pt idx="4">
                  <c:v>412406.8</c:v>
                </c:pt>
              </c:numCache>
            </c:numRef>
          </c:xVal>
          <c:yVal>
            <c:numRef>
              <c:f>'CVP CALCULATIONS'!$B$3:$B$7</c:f>
              <c:numCache>
                <c:formatCode>"£"#,##0</c:formatCode>
                <c:ptCount val="5"/>
                <c:pt idx="0">
                  <c:v>0.0</c:v>
                </c:pt>
                <c:pt idx="1">
                  <c:v>1.12223392048822E6</c:v>
                </c:pt>
                <c:pt idx="2">
                  <c:v>2.24446784097643E6</c:v>
                </c:pt>
                <c:pt idx="3">
                  <c:v>3.0E6</c:v>
                </c:pt>
                <c:pt idx="4">
                  <c:v>3.9E6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'CVP CALCULATIONS'!$C$2</c:f>
              <c:strCache>
                <c:ptCount val="1"/>
                <c:pt idx="0">
                  <c:v>FIXED COST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'CVP CALCULATIONS'!$A$3:$A$7</c:f>
              <c:numCache>
                <c:formatCode>#,##0</c:formatCode>
                <c:ptCount val="5"/>
                <c:pt idx="0">
                  <c:v>0.0</c:v>
                </c:pt>
                <c:pt idx="1">
                  <c:v>118671.0</c:v>
                </c:pt>
                <c:pt idx="2">
                  <c:v>237342.0</c:v>
                </c:pt>
                <c:pt idx="3">
                  <c:v>317236.0</c:v>
                </c:pt>
                <c:pt idx="4">
                  <c:v>412406.8</c:v>
                </c:pt>
              </c:numCache>
            </c:numRef>
          </c:xVal>
          <c:yVal>
            <c:numRef>
              <c:f>'CVP CALCULATIONS'!$C$3:$C$7</c:f>
              <c:numCache>
                <c:formatCode>"£"#,##0</c:formatCode>
                <c:ptCount val="5"/>
                <c:pt idx="0">
                  <c:v>750000.0</c:v>
                </c:pt>
                <c:pt idx="1">
                  <c:v>750000.0</c:v>
                </c:pt>
                <c:pt idx="2">
                  <c:v>750000.0</c:v>
                </c:pt>
                <c:pt idx="3">
                  <c:v>750000.0</c:v>
                </c:pt>
                <c:pt idx="4">
                  <c:v>750000.0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'CVP CALCULATIONS'!$D$2</c:f>
              <c:strCache>
                <c:ptCount val="1"/>
                <c:pt idx="0">
                  <c:v>TOTAL COST</c:v>
                </c:pt>
              </c:strCache>
            </c:strRef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'CVP CALCULATIONS'!$A$3:$A$7</c:f>
              <c:numCache>
                <c:formatCode>#,##0</c:formatCode>
                <c:ptCount val="5"/>
                <c:pt idx="0">
                  <c:v>0.0</c:v>
                </c:pt>
                <c:pt idx="1">
                  <c:v>118671.0</c:v>
                </c:pt>
                <c:pt idx="2">
                  <c:v>237342.0</c:v>
                </c:pt>
                <c:pt idx="3">
                  <c:v>317236.0</c:v>
                </c:pt>
                <c:pt idx="4">
                  <c:v>412406.8</c:v>
                </c:pt>
              </c:numCache>
            </c:numRef>
          </c:xVal>
          <c:yVal>
            <c:numRef>
              <c:f>'CVP CALCULATIONS'!$D$3:$D$7</c:f>
              <c:numCache>
                <c:formatCode>"£"#,##0</c:formatCode>
                <c:ptCount val="5"/>
                <c:pt idx="0">
                  <c:v>750000.0</c:v>
                </c:pt>
                <c:pt idx="1">
                  <c:v>1.49815594699214E6</c:v>
                </c:pt>
                <c:pt idx="2">
                  <c:v>2.24631189398429E6</c:v>
                </c:pt>
                <c:pt idx="3">
                  <c:v>2.75E6</c:v>
                </c:pt>
                <c:pt idx="4">
                  <c:v>3.35E6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463112"/>
        <c:axId val="2085468936"/>
      </c:scatterChart>
      <c:valAx>
        <c:axId val="208546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68936"/>
        <c:crosses val="autoZero"/>
        <c:crossBetween val="midCat"/>
      </c:valAx>
      <c:valAx>
        <c:axId val="208546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63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638856495892"/>
          <c:y val="0.504822484374507"/>
          <c:w val="0.196903412575064"/>
          <c:h val="0.1849218985105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974" cy="56164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B16" sqref="B16"/>
    </sheetView>
  </sheetViews>
  <sheetFormatPr baseColWidth="10" defaultColWidth="11.5" defaultRowHeight="14" x14ac:dyDescent="0"/>
  <cols>
    <col min="1" max="1" width="13.1640625" customWidth="1"/>
    <col min="8" max="8" width="9.1640625" customWidth="1"/>
    <col min="9" max="9" width="13.83203125" customWidth="1"/>
  </cols>
  <sheetData>
    <row r="1" spans="1:17" ht="2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3" customHeight="1">
      <c r="A6" s="1"/>
      <c r="B6" s="2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" customHeight="1">
      <c r="A7" s="1"/>
      <c r="B7" s="2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3" customHeight="1">
      <c r="A8" s="1"/>
      <c r="B8" s="1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3" customHeight="1">
      <c r="A9" s="1"/>
      <c r="B9" s="1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3" customHeight="1">
      <c r="A10" s="1"/>
      <c r="B10" s="1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3" customHeight="1">
      <c r="A11" s="1"/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3" customHeight="1">
      <c r="A13" s="1"/>
      <c r="B13" s="2" t="s">
        <v>15</v>
      </c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</row>
    <row r="14" spans="1:17" ht="23" customHeight="1">
      <c r="A14" s="1"/>
      <c r="B14" s="1" t="s">
        <v>16</v>
      </c>
      <c r="C14" s="1"/>
      <c r="D14" s="1"/>
      <c r="E14" s="1"/>
      <c r="F14" s="1"/>
      <c r="G14" s="1"/>
      <c r="H14" s="4"/>
      <c r="I14" s="1"/>
      <c r="J14" s="1"/>
      <c r="K14" s="1"/>
      <c r="L14" s="1"/>
      <c r="M14" s="1"/>
      <c r="N14" s="1"/>
      <c r="O14" s="1"/>
      <c r="P14" s="1"/>
      <c r="Q14" s="1"/>
    </row>
    <row r="15" spans="1:17" ht="23" customHeight="1">
      <c r="A15" s="1"/>
      <c r="B15" s="1" t="s">
        <v>17</v>
      </c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  <c r="N15" s="1"/>
      <c r="O15" s="1"/>
      <c r="P15" s="1"/>
      <c r="Q15" s="1"/>
    </row>
    <row r="16" spans="1:17" ht="2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3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3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="150" zoomScaleNormal="150" zoomScalePageLayoutView="150" workbookViewId="0">
      <selection activeCell="D4" sqref="D4"/>
    </sheetView>
  </sheetViews>
  <sheetFormatPr baseColWidth="10" defaultColWidth="11.5" defaultRowHeight="14" x14ac:dyDescent="0"/>
  <cols>
    <col min="1" max="1" width="30.6640625" customWidth="1"/>
    <col min="2" max="2" width="11.83203125" customWidth="1"/>
    <col min="3" max="3" width="4.6640625" customWidth="1"/>
    <col min="4" max="14" width="11.83203125" customWidth="1"/>
  </cols>
  <sheetData>
    <row r="1" spans="1:27" ht="23" customHeight="1">
      <c r="A1" s="5" t="s">
        <v>27</v>
      </c>
      <c r="B1" s="5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3" customHeight="1">
      <c r="A2" s="17"/>
      <c r="B2" s="21" t="s">
        <v>24</v>
      </c>
      <c r="C2" s="9"/>
      <c r="D2" s="20" t="s">
        <v>25</v>
      </c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3" customHeight="1">
      <c r="A3" s="11" t="s">
        <v>28</v>
      </c>
      <c r="B3" s="23">
        <v>10</v>
      </c>
      <c r="C3" s="12"/>
      <c r="D3" s="23">
        <v>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3" customHeight="1">
      <c r="A4" s="14" t="s">
        <v>5</v>
      </c>
      <c r="B4" s="21">
        <v>7.5</v>
      </c>
      <c r="C4" s="15"/>
      <c r="D4" s="21">
        <v>7.5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3" customHeight="1">
      <c r="A5" s="11" t="s">
        <v>26</v>
      </c>
      <c r="B5" s="24">
        <v>10000</v>
      </c>
      <c r="C5" s="12"/>
      <c r="D5" s="24">
        <v>12000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3" customHeight="1">
      <c r="A6" s="17"/>
      <c r="B6" s="2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6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3" customHeight="1">
      <c r="A7" s="5" t="s">
        <v>29</v>
      </c>
      <c r="B7" s="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3" customHeight="1">
      <c r="A8" s="14" t="s">
        <v>30</v>
      </c>
      <c r="B8" s="25">
        <v>3000000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3" customHeight="1">
      <c r="A9" s="11" t="s">
        <v>26</v>
      </c>
      <c r="B9" s="6">
        <v>317236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3" customHeight="1">
      <c r="A10" s="17" t="s">
        <v>32</v>
      </c>
      <c r="B10" s="25">
        <v>2000000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6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3" customHeight="1">
      <c r="A11" s="11" t="s">
        <v>31</v>
      </c>
      <c r="B11" s="22">
        <v>750000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3" customHeight="1">
      <c r="A12" s="14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3" customHeight="1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3" customHeight="1">
      <c r="A14" s="14"/>
      <c r="B14" s="1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6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3" customHeight="1">
      <c r="A15" s="11"/>
      <c r="B15" s="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3" customHeight="1">
      <c r="A16" s="14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3" customHeight="1">
      <c r="A17" s="11"/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3" customHeight="1">
      <c r="A18" s="14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3" customHeight="1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3" customHeight="1">
      <c r="A20" s="8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3" customHeight="1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3" customHeight="1">
      <c r="A22" s="14"/>
      <c r="B22" s="1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3" customHeight="1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3" customHeight="1">
      <c r="A24" s="8"/>
      <c r="B24" s="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23" customHeight="1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3" customHeight="1">
      <c r="A26" s="14"/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23" customHeight="1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3" customHeight="1">
      <c r="A28" s="14"/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23" customHeight="1">
      <c r="A29" s="11"/>
      <c r="B29" s="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3" customHeight="1">
      <c r="A30" s="14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6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3" customHeight="1">
      <c r="A31" s="11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3" customHeight="1">
      <c r="A32" s="11"/>
      <c r="B32" s="11"/>
      <c r="C32" s="11"/>
      <c r="D32" s="11"/>
      <c r="E32" s="11"/>
      <c r="F32" s="11"/>
      <c r="G32" s="1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3" customHeight="1">
      <c r="A33" s="14"/>
      <c r="B33" s="14"/>
      <c r="C33" s="14"/>
      <c r="D33" s="14"/>
      <c r="E33" s="14"/>
      <c r="F33" s="14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3" customHeight="1">
      <c r="A34" s="11"/>
      <c r="B34" s="11"/>
      <c r="C34" s="11"/>
      <c r="D34" s="11"/>
      <c r="E34" s="11"/>
      <c r="F34" s="11"/>
      <c r="G34" s="1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3" customHeight="1">
      <c r="A35" s="14"/>
      <c r="B35" s="14"/>
      <c r="C35" s="14"/>
      <c r="D35" s="14"/>
      <c r="E35" s="14"/>
      <c r="F35" s="14"/>
      <c r="G35" s="1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23" customHeight="1">
      <c r="A36" s="11"/>
      <c r="B36" s="11"/>
      <c r="C36" s="11"/>
      <c r="D36" s="11"/>
      <c r="E36" s="11"/>
      <c r="F36" s="11"/>
      <c r="G36" s="1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3" customHeight="1">
      <c r="A37" s="14"/>
      <c r="B37" s="14"/>
      <c r="C37" s="14"/>
      <c r="D37" s="14"/>
      <c r="E37" s="14"/>
      <c r="F37" s="14"/>
      <c r="G37" s="1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23" customHeight="1">
      <c r="A38" s="11"/>
      <c r="B38" s="11"/>
      <c r="C38" s="11"/>
      <c r="D38" s="11"/>
      <c r="E38" s="11"/>
      <c r="F38" s="11"/>
      <c r="G38" s="1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3" customHeight="1">
      <c r="A39" s="14"/>
      <c r="B39" s="14"/>
      <c r="C39" s="14"/>
      <c r="D39" s="14"/>
      <c r="E39" s="14"/>
      <c r="F39" s="14"/>
      <c r="G39" s="14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23" customHeight="1">
      <c r="A40" s="11"/>
      <c r="B40" s="11"/>
      <c r="C40" s="11"/>
      <c r="D40" s="11"/>
      <c r="E40" s="11"/>
      <c r="F40" s="11"/>
      <c r="G40" s="1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3" customHeight="1">
      <c r="A41" s="14"/>
      <c r="B41" s="14"/>
      <c r="C41" s="14"/>
      <c r="D41" s="14"/>
      <c r="E41" s="14"/>
      <c r="F41" s="14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3" customHeight="1">
      <c r="A42" s="11"/>
      <c r="B42" s="11"/>
      <c r="C42" s="11"/>
      <c r="D42" s="11"/>
      <c r="E42" s="11"/>
      <c r="F42" s="11"/>
      <c r="G42" s="1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3" customHeight="1">
      <c r="A43" s="14"/>
      <c r="B43" s="14"/>
      <c r="C43" s="14"/>
      <c r="D43" s="14"/>
      <c r="E43" s="14"/>
      <c r="F43" s="14"/>
      <c r="G43" s="1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23" customHeight="1">
      <c r="A44" s="11"/>
      <c r="B44" s="11"/>
      <c r="C44" s="11"/>
      <c r="D44" s="11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3" customHeight="1">
      <c r="A45" s="14"/>
      <c r="B45" s="14"/>
      <c r="C45" s="14"/>
      <c r="D45" s="14"/>
      <c r="E45" s="14"/>
      <c r="F45" s="14"/>
      <c r="G45" s="14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3" customHeight="1">
      <c r="A46" s="11"/>
      <c r="B46" s="11"/>
      <c r="C46" s="11"/>
      <c r="D46" s="11"/>
      <c r="E46" s="11"/>
      <c r="F46" s="11"/>
      <c r="G46" s="1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3" customHeight="1">
      <c r="A47" s="14"/>
      <c r="B47" s="14"/>
      <c r="C47" s="14"/>
      <c r="D47" s="14"/>
      <c r="E47" s="14"/>
      <c r="F47" s="14"/>
      <c r="G47" s="1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3" customHeight="1">
      <c r="A48" s="11"/>
      <c r="B48" s="11"/>
      <c r="C48" s="11"/>
      <c r="D48" s="11"/>
      <c r="E48" s="11"/>
      <c r="F48" s="11"/>
      <c r="G48" s="1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3" customHeight="1">
      <c r="A49" s="14"/>
      <c r="B49" s="14"/>
      <c r="C49" s="14"/>
      <c r="D49" s="14"/>
      <c r="E49" s="14"/>
      <c r="F49" s="14"/>
      <c r="G49" s="1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23" customHeight="1">
      <c r="A50" s="11"/>
      <c r="B50" s="11"/>
      <c r="C50" s="11"/>
      <c r="D50" s="11"/>
      <c r="E50" s="11"/>
      <c r="F50" s="11"/>
      <c r="G50" s="1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3" customHeight="1">
      <c r="A51" s="14"/>
      <c r="B51" s="14"/>
      <c r="C51" s="14"/>
      <c r="D51" s="14"/>
      <c r="E51" s="14"/>
      <c r="F51" s="14"/>
      <c r="G51" s="14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3" customHeight="1">
      <c r="A52" s="11"/>
      <c r="B52" s="11"/>
      <c r="C52" s="11"/>
      <c r="D52" s="11"/>
      <c r="E52" s="11"/>
      <c r="F52" s="11"/>
      <c r="G52" s="1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3" customHeight="1">
      <c r="A53" s="14"/>
      <c r="B53" s="14"/>
      <c r="C53" s="14"/>
      <c r="D53" s="14"/>
      <c r="E53" s="14"/>
      <c r="F53" s="14"/>
      <c r="G53" s="14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23" customHeight="1">
      <c r="A54" s="11"/>
      <c r="B54" s="11"/>
      <c r="C54" s="11"/>
      <c r="D54" s="11"/>
      <c r="E54" s="11"/>
      <c r="F54" s="11"/>
      <c r="G54" s="1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11"/>
      <c r="B55" s="11"/>
      <c r="C55" s="11"/>
      <c r="D55" s="11"/>
      <c r="E55" s="11"/>
      <c r="F55" s="11"/>
      <c r="G55" s="1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showZeros="0" tabSelected="1" zoomScale="150" zoomScaleNormal="150" zoomScalePageLayoutView="150" workbookViewId="0">
      <selection activeCell="F13" sqref="F13"/>
    </sheetView>
  </sheetViews>
  <sheetFormatPr baseColWidth="10" defaultColWidth="11.5" defaultRowHeight="14" x14ac:dyDescent="0"/>
  <cols>
    <col min="1" max="1" width="30.6640625" customWidth="1"/>
    <col min="2" max="2" width="9.5" customWidth="1"/>
    <col min="3" max="3" width="4.6640625" customWidth="1"/>
    <col min="4" max="4" width="9.5" customWidth="1"/>
    <col min="5" max="5" width="2.33203125" customWidth="1"/>
    <col min="6" max="6" width="9.5" customWidth="1"/>
    <col min="7" max="7" width="13.83203125" customWidth="1"/>
  </cols>
  <sheetData>
    <row r="1" spans="1:27" ht="23" customHeight="1">
      <c r="A1" s="43" t="s">
        <v>41</v>
      </c>
      <c r="B1" s="37"/>
      <c r="C1" s="37"/>
      <c r="D1" s="37"/>
      <c r="E1" s="37"/>
      <c r="F1" s="3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28" customHeight="1">
      <c r="A2" s="38"/>
      <c r="B2" s="39" t="s">
        <v>18</v>
      </c>
      <c r="C2" s="40"/>
      <c r="D2" s="39" t="s">
        <v>19</v>
      </c>
      <c r="E2" s="40"/>
      <c r="F2" s="40" t="s">
        <v>20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9" customHeight="1">
      <c r="A3" s="43"/>
      <c r="B3" s="37"/>
      <c r="C3" s="37"/>
      <c r="D3" s="37"/>
      <c r="E3" s="37"/>
      <c r="F3" s="3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3" customHeight="1">
      <c r="A4" s="38" t="s">
        <v>4</v>
      </c>
      <c r="B4" s="44">
        <f>INPUT!B3</f>
        <v>10</v>
      </c>
      <c r="C4" s="45"/>
      <c r="D4" s="44">
        <f>INPUT!D3</f>
        <v>7</v>
      </c>
      <c r="E4" s="38"/>
      <c r="F4" s="46">
        <f>D4/B4-1</f>
        <v>-0.30000000000000004</v>
      </c>
      <c r="G4" s="34"/>
      <c r="H4" s="34"/>
      <c r="I4" s="34"/>
      <c r="J4" s="34"/>
      <c r="K4" s="34"/>
      <c r="L4" s="34"/>
      <c r="M4" s="34"/>
      <c r="N4" s="34"/>
      <c r="O4" s="34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23" customHeight="1">
      <c r="A5" s="47" t="s">
        <v>5</v>
      </c>
      <c r="B5" s="48">
        <f>-INPUT!B4</f>
        <v>-7.5</v>
      </c>
      <c r="C5" s="49"/>
      <c r="D5" s="48">
        <f>-INPUT!D4</f>
        <v>-7.5</v>
      </c>
      <c r="E5" s="47"/>
      <c r="F5" s="47"/>
      <c r="G5" s="31"/>
      <c r="H5" s="31"/>
      <c r="I5" s="31"/>
      <c r="J5" s="31"/>
      <c r="K5" s="31"/>
      <c r="L5" s="31"/>
      <c r="M5" s="31"/>
      <c r="N5" s="31"/>
      <c r="O5" s="31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28" customHeight="1">
      <c r="A6" s="38" t="s">
        <v>7</v>
      </c>
      <c r="B6" s="50">
        <f>B4+B5</f>
        <v>2.5</v>
      </c>
      <c r="C6" s="45"/>
      <c r="D6" s="50">
        <f>D4+D5</f>
        <v>-0.5</v>
      </c>
      <c r="E6" s="38"/>
      <c r="F6" s="46">
        <f>D6/B6-1</f>
        <v>-1.2</v>
      </c>
      <c r="G6" s="34"/>
      <c r="H6" s="34"/>
      <c r="I6" s="34"/>
      <c r="J6" s="34"/>
      <c r="K6" s="34"/>
      <c r="L6" s="34"/>
      <c r="M6" s="34"/>
      <c r="N6" s="34"/>
      <c r="O6" s="34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23" customHeight="1">
      <c r="A7" s="43"/>
      <c r="B7" s="37"/>
      <c r="C7" s="37"/>
      <c r="D7" s="37"/>
      <c r="E7" s="37"/>
      <c r="F7" s="3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23" customHeight="1">
      <c r="A8" s="38" t="s">
        <v>21</v>
      </c>
      <c r="B8" s="51">
        <f>INPUT!B5</f>
        <v>10000</v>
      </c>
      <c r="C8" s="45"/>
      <c r="D8" s="51">
        <f>INPUT!D5</f>
        <v>12000</v>
      </c>
      <c r="E8" s="38"/>
      <c r="F8" s="46">
        <f>D8/B8-1</f>
        <v>0.19999999999999996</v>
      </c>
      <c r="G8" s="34"/>
      <c r="H8" s="34"/>
      <c r="I8" s="34"/>
      <c r="J8" s="34"/>
      <c r="K8" s="34"/>
      <c r="L8" s="34"/>
      <c r="M8" s="34"/>
      <c r="N8" s="34"/>
      <c r="O8" s="34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3" customHeight="1">
      <c r="A9" s="43"/>
      <c r="B9" s="37"/>
      <c r="C9" s="37"/>
      <c r="D9" s="37"/>
      <c r="E9" s="37"/>
      <c r="F9" s="3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23" customHeight="1">
      <c r="A10" s="38" t="s">
        <v>22</v>
      </c>
      <c r="B10" s="52">
        <f>B8*B6</f>
        <v>25000</v>
      </c>
      <c r="C10" s="45"/>
      <c r="D10" s="52">
        <f>D8*D6</f>
        <v>-6000</v>
      </c>
      <c r="E10" s="38"/>
      <c r="F10" s="46">
        <f>D10/B10-1</f>
        <v>-1.24</v>
      </c>
      <c r="G10" s="34"/>
      <c r="H10" s="34"/>
      <c r="I10" s="34"/>
      <c r="J10" s="34"/>
      <c r="K10" s="34"/>
      <c r="L10" s="34"/>
      <c r="M10" s="34"/>
      <c r="N10" s="34"/>
      <c r="O10" s="34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23" customHeight="1">
      <c r="A11" s="43"/>
      <c r="B11" s="37"/>
      <c r="C11" s="37"/>
      <c r="D11" s="37"/>
      <c r="E11" s="37"/>
      <c r="F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23" customHeight="1">
      <c r="A12" s="38" t="s">
        <v>23</v>
      </c>
      <c r="B12" s="51"/>
      <c r="C12" s="45"/>
      <c r="D12" s="51">
        <f>IF(D6&lt;=0,0,B10/D6)</f>
        <v>0</v>
      </c>
      <c r="E12" s="38"/>
      <c r="F12" s="46" t="str">
        <f>IF(D6&lt;=0,"Can't be achieved with negative gross margin",D12/B8-1)</f>
        <v>Can't be achieved with negative gross margin</v>
      </c>
      <c r="G12" s="34"/>
      <c r="H12" s="34"/>
      <c r="I12" s="34"/>
      <c r="J12" s="34"/>
      <c r="K12" s="34"/>
      <c r="L12" s="34"/>
      <c r="M12" s="34"/>
      <c r="N12" s="34"/>
      <c r="O12" s="34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23" customHeight="1">
      <c r="A13" s="43"/>
      <c r="B13" s="37"/>
      <c r="C13" s="37"/>
      <c r="D13" s="37"/>
      <c r="E13" s="37"/>
      <c r="F13" s="3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23" customHeight="1">
      <c r="A14" s="32"/>
      <c r="B14" s="36"/>
      <c r="C14" s="33"/>
      <c r="D14" s="36"/>
      <c r="E14" s="34"/>
      <c r="F14" s="35"/>
      <c r="G14" s="34"/>
      <c r="H14" s="34"/>
      <c r="I14" s="34"/>
      <c r="J14" s="34"/>
      <c r="K14" s="34"/>
      <c r="L14" s="34"/>
      <c r="M14" s="34"/>
      <c r="N14" s="34"/>
      <c r="O14" s="3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3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23" customHeight="1">
      <c r="A16" s="32"/>
      <c r="B16" s="36"/>
      <c r="C16" s="33"/>
      <c r="D16" s="36"/>
      <c r="E16" s="34"/>
      <c r="F16" s="35"/>
      <c r="G16" s="34"/>
      <c r="H16" s="34"/>
      <c r="I16" s="34"/>
      <c r="J16" s="34"/>
      <c r="K16" s="34"/>
      <c r="L16" s="34"/>
      <c r="M16" s="34"/>
      <c r="N16" s="34"/>
      <c r="O16" s="34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3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23" customHeight="1">
      <c r="A18" s="32"/>
      <c r="B18" s="36"/>
      <c r="C18" s="33"/>
      <c r="D18" s="36"/>
      <c r="E18" s="34"/>
      <c r="F18" s="35"/>
      <c r="G18" s="34"/>
      <c r="H18" s="34"/>
      <c r="I18" s="34"/>
      <c r="J18" s="34"/>
      <c r="K18" s="34"/>
      <c r="L18" s="34"/>
      <c r="M18" s="34"/>
      <c r="N18" s="34"/>
      <c r="O18" s="34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3" customHeight="1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23" customHeight="1">
      <c r="A20" s="32"/>
      <c r="B20" s="36"/>
      <c r="C20" s="33"/>
      <c r="D20" s="36"/>
      <c r="E20" s="34"/>
      <c r="F20" s="35"/>
      <c r="G20" s="34"/>
      <c r="H20" s="34"/>
      <c r="I20" s="34"/>
      <c r="J20" s="34"/>
      <c r="K20" s="34"/>
      <c r="L20" s="34"/>
      <c r="M20" s="34"/>
      <c r="N20" s="34"/>
      <c r="O20" s="34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23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23" customHeight="1">
      <c r="A22" s="32"/>
      <c r="B22" s="36"/>
      <c r="C22" s="33"/>
      <c r="D22" s="36"/>
      <c r="E22" s="34"/>
      <c r="F22" s="35"/>
      <c r="G22" s="34"/>
      <c r="H22" s="34"/>
      <c r="I22" s="34"/>
      <c r="J22" s="34"/>
      <c r="K22" s="34"/>
      <c r="L22" s="34"/>
      <c r="M22" s="34"/>
      <c r="N22" s="34"/>
      <c r="O22" s="3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3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23" customHeight="1">
      <c r="A24" s="32"/>
      <c r="B24" s="36"/>
      <c r="C24" s="33"/>
      <c r="D24" s="36"/>
      <c r="E24" s="34"/>
      <c r="F24" s="35"/>
      <c r="G24" s="34"/>
      <c r="H24" s="34"/>
      <c r="I24" s="34"/>
      <c r="J24" s="34"/>
      <c r="K24" s="34"/>
      <c r="L24" s="34"/>
      <c r="M24" s="34"/>
      <c r="N24" s="34"/>
      <c r="O24" s="3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3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23" customHeight="1">
      <c r="A26" s="32"/>
      <c r="B26" s="36"/>
      <c r="C26" s="33"/>
      <c r="D26" s="36"/>
      <c r="E26" s="34"/>
      <c r="F26" s="35"/>
      <c r="G26" s="34"/>
      <c r="H26" s="34"/>
      <c r="I26" s="34"/>
      <c r="J26" s="34"/>
      <c r="K26" s="34"/>
      <c r="L26" s="34"/>
      <c r="M26" s="34"/>
      <c r="N26" s="34"/>
      <c r="O26" s="3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23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23" customHeight="1">
      <c r="A28" s="32"/>
      <c r="B28" s="36"/>
      <c r="C28" s="33"/>
      <c r="D28" s="36"/>
      <c r="E28" s="34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3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23" customHeight="1">
      <c r="A30" s="32"/>
      <c r="B30" s="36"/>
      <c r="C30" s="33"/>
      <c r="D30" s="36"/>
      <c r="E30" s="34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23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23" customHeight="1">
      <c r="A32" s="32"/>
      <c r="B32" s="36"/>
      <c r="C32" s="33"/>
      <c r="D32" s="36"/>
      <c r="E32" s="34"/>
      <c r="F32" s="35"/>
      <c r="G32" s="34"/>
      <c r="H32" s="34"/>
      <c r="I32" s="34"/>
      <c r="J32" s="34"/>
      <c r="K32" s="34"/>
      <c r="L32" s="34"/>
      <c r="M32" s="34"/>
      <c r="N32" s="34"/>
      <c r="O32" s="3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23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23" customHeight="1">
      <c r="A34" s="32"/>
      <c r="B34" s="36"/>
      <c r="C34" s="33"/>
      <c r="D34" s="36"/>
      <c r="E34" s="34"/>
      <c r="F34" s="35"/>
      <c r="G34" s="34"/>
      <c r="H34" s="34"/>
      <c r="I34" s="34"/>
      <c r="J34" s="34"/>
      <c r="K34" s="34"/>
      <c r="L34" s="34"/>
      <c r="M34" s="34"/>
      <c r="N34" s="34"/>
      <c r="O34" s="3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23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23" customHeight="1">
      <c r="A36" s="32"/>
      <c r="B36" s="36"/>
      <c r="C36" s="33"/>
      <c r="D36" s="36"/>
      <c r="E36" s="34"/>
      <c r="F36" s="35"/>
      <c r="G36" s="34"/>
      <c r="H36" s="34"/>
      <c r="I36" s="34"/>
      <c r="J36" s="34"/>
      <c r="K36" s="34"/>
      <c r="L36" s="34"/>
      <c r="M36" s="34"/>
      <c r="N36" s="34"/>
      <c r="O36" s="34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23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23" customHeight="1">
      <c r="A38" s="32"/>
      <c r="B38" s="36"/>
      <c r="C38" s="33"/>
      <c r="D38" s="36"/>
      <c r="E38" s="34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23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23" customHeight="1">
      <c r="A40" s="32"/>
      <c r="B40" s="36"/>
      <c r="C40" s="33"/>
      <c r="D40" s="36"/>
      <c r="E40" s="34"/>
      <c r="F40" s="35"/>
      <c r="G40" s="34"/>
      <c r="H40" s="34"/>
      <c r="I40" s="34"/>
      <c r="J40" s="34"/>
      <c r="K40" s="34"/>
      <c r="L40" s="34"/>
      <c r="M40" s="34"/>
      <c r="N40" s="34"/>
      <c r="O40" s="34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23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23" customHeight="1">
      <c r="A42" s="32"/>
      <c r="B42" s="36"/>
      <c r="C42" s="33"/>
      <c r="D42" s="36"/>
      <c r="E42" s="34"/>
      <c r="F42" s="35"/>
      <c r="G42" s="34"/>
      <c r="H42" s="34"/>
      <c r="I42" s="34"/>
      <c r="J42" s="34"/>
      <c r="K42" s="34"/>
      <c r="L42" s="34"/>
      <c r="M42" s="34"/>
      <c r="N42" s="34"/>
      <c r="O42" s="34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23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23" customHeight="1">
      <c r="A44" s="32"/>
      <c r="B44" s="36"/>
      <c r="C44" s="33"/>
      <c r="D44" s="36"/>
      <c r="E44" s="34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23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23" customHeight="1">
      <c r="A46" s="32"/>
      <c r="B46" s="36"/>
      <c r="C46" s="33"/>
      <c r="D46" s="36"/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23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23" customHeight="1">
      <c r="A48" s="32"/>
      <c r="B48" s="36"/>
      <c r="C48" s="33"/>
      <c r="D48" s="36"/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23" customHeigh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23" customHeight="1">
      <c r="A50" s="32"/>
      <c r="B50" s="36"/>
      <c r="C50" s="33"/>
      <c r="D50" s="36"/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23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23" customHeight="1">
      <c r="A52" s="32"/>
      <c r="B52" s="36"/>
      <c r="C52" s="33"/>
      <c r="D52" s="36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23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23" customHeight="1">
      <c r="A54" s="32"/>
      <c r="B54" s="36"/>
      <c r="C54" s="33"/>
      <c r="D54" s="36"/>
      <c r="E54" s="34"/>
      <c r="F54" s="35"/>
      <c r="G54" s="34"/>
      <c r="H54" s="34"/>
      <c r="I54" s="34"/>
      <c r="J54" s="34"/>
      <c r="K54" s="34"/>
      <c r="L54" s="34"/>
      <c r="M54" s="34"/>
      <c r="N54" s="34"/>
      <c r="O54" s="34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23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23" customHeight="1">
      <c r="A56" s="32"/>
      <c r="B56" s="36"/>
      <c r="C56" s="33"/>
      <c r="D56" s="36"/>
      <c r="E56" s="34"/>
      <c r="F56" s="35"/>
      <c r="G56" s="34"/>
      <c r="H56" s="34"/>
      <c r="I56" s="34"/>
      <c r="J56" s="34"/>
      <c r="K56" s="34"/>
      <c r="L56" s="34"/>
      <c r="M56" s="34"/>
      <c r="N56" s="34"/>
      <c r="O56" s="34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23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23" customHeight="1">
      <c r="A58" s="32"/>
      <c r="B58" s="36"/>
      <c r="C58" s="33"/>
      <c r="D58" s="36"/>
      <c r="E58" s="34"/>
      <c r="F58" s="35"/>
      <c r="G58" s="34"/>
      <c r="H58" s="34"/>
      <c r="I58" s="34"/>
      <c r="J58" s="34"/>
      <c r="K58" s="34"/>
      <c r="L58" s="34"/>
      <c r="M58" s="34"/>
      <c r="N58" s="34"/>
      <c r="O58" s="34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23" customHeight="1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23" customHeight="1">
      <c r="A60" s="32"/>
      <c r="B60" s="36"/>
      <c r="C60" s="33"/>
      <c r="D60" s="36"/>
      <c r="E60" s="34"/>
      <c r="F60" s="35"/>
      <c r="G60" s="34"/>
      <c r="H60" s="34"/>
      <c r="I60" s="34"/>
      <c r="J60" s="34"/>
      <c r="K60" s="34"/>
      <c r="L60" s="34"/>
      <c r="M60" s="34"/>
      <c r="N60" s="34"/>
      <c r="O60" s="34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23" customHeight="1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23" customHeight="1">
      <c r="A62" s="32"/>
      <c r="B62" s="36"/>
      <c r="C62" s="33"/>
      <c r="D62" s="36"/>
      <c r="E62" s="34"/>
      <c r="F62" s="35"/>
      <c r="G62" s="34"/>
      <c r="H62" s="34"/>
      <c r="I62" s="34"/>
      <c r="J62" s="34"/>
      <c r="K62" s="34"/>
      <c r="L62" s="34"/>
      <c r="M62" s="34"/>
      <c r="N62" s="34"/>
      <c r="O62" s="34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23" customHeight="1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23" customHeight="1">
      <c r="A64" s="32"/>
      <c r="B64" s="36"/>
      <c r="C64" s="33"/>
      <c r="D64" s="36"/>
      <c r="E64" s="34"/>
      <c r="F64" s="35"/>
      <c r="G64" s="34"/>
      <c r="H64" s="34"/>
      <c r="I64" s="34"/>
      <c r="J64" s="34"/>
      <c r="K64" s="34"/>
      <c r="L64" s="34"/>
      <c r="M64" s="34"/>
      <c r="N64" s="34"/>
      <c r="O64" s="34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23" customHeight="1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23" customHeight="1">
      <c r="A66" s="32"/>
      <c r="B66" s="36"/>
      <c r="C66" s="33"/>
      <c r="D66" s="36"/>
      <c r="E66" s="34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23" customHeight="1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23" customHeight="1">
      <c r="A68" s="32"/>
      <c r="B68" s="36"/>
      <c r="C68" s="33"/>
      <c r="D68" s="36"/>
      <c r="E68" s="34"/>
      <c r="F68" s="35"/>
      <c r="G68" s="34"/>
      <c r="H68" s="34"/>
      <c r="I68" s="34"/>
      <c r="J68" s="34"/>
      <c r="K68" s="34"/>
      <c r="L68" s="34"/>
      <c r="M68" s="34"/>
      <c r="N68" s="34"/>
      <c r="O68" s="34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23" customHeight="1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23" customHeight="1">
      <c r="A70" s="32"/>
      <c r="B70" s="36"/>
      <c r="C70" s="33"/>
      <c r="D70" s="36"/>
      <c r="E70" s="34"/>
      <c r="F70" s="35"/>
      <c r="G70" s="34"/>
      <c r="H70" s="34"/>
      <c r="I70" s="34"/>
      <c r="J70" s="34"/>
      <c r="K70" s="34"/>
      <c r="L70" s="34"/>
      <c r="M70" s="34"/>
      <c r="N70" s="34"/>
      <c r="O70" s="34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23" customHeight="1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23" customHeight="1">
      <c r="A72" s="32"/>
      <c r="B72" s="36"/>
      <c r="C72" s="33"/>
      <c r="D72" s="36"/>
      <c r="E72" s="34"/>
      <c r="F72" s="35"/>
      <c r="G72" s="34"/>
      <c r="H72" s="34"/>
      <c r="I72" s="34"/>
      <c r="J72" s="34"/>
      <c r="K72" s="34"/>
      <c r="L72" s="34"/>
      <c r="M72" s="34"/>
      <c r="N72" s="34"/>
      <c r="O72" s="34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23" customHeight="1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23" customHeight="1">
      <c r="A74" s="32"/>
      <c r="B74" s="36"/>
      <c r="C74" s="33"/>
      <c r="D74" s="36"/>
      <c r="E74" s="34"/>
      <c r="F74" s="35"/>
      <c r="G74" s="34"/>
      <c r="H74" s="34"/>
      <c r="I74" s="34"/>
      <c r="J74" s="34"/>
      <c r="K74" s="34"/>
      <c r="L74" s="34"/>
      <c r="M74" s="34"/>
      <c r="N74" s="34"/>
      <c r="O74" s="34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23" customHeight="1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23" customHeight="1">
      <c r="A76" s="32"/>
      <c r="B76" s="36"/>
      <c r="C76" s="33"/>
      <c r="D76" s="36"/>
      <c r="E76" s="34"/>
      <c r="F76" s="35"/>
      <c r="G76" s="34"/>
      <c r="H76" s="34"/>
      <c r="I76" s="34"/>
      <c r="J76" s="34"/>
      <c r="K76" s="34"/>
      <c r="L76" s="34"/>
      <c r="M76" s="34"/>
      <c r="N76" s="34"/>
      <c r="O76" s="34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23" customHeight="1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23" customHeight="1">
      <c r="A78" s="32"/>
      <c r="B78" s="36"/>
      <c r="C78" s="33"/>
      <c r="D78" s="36"/>
      <c r="E78" s="34"/>
      <c r="F78" s="35"/>
      <c r="G78" s="34"/>
      <c r="H78" s="34"/>
      <c r="I78" s="34"/>
      <c r="J78" s="34"/>
      <c r="K78" s="34"/>
      <c r="L78" s="34"/>
      <c r="M78" s="34"/>
      <c r="N78" s="34"/>
      <c r="O78" s="34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23" customHeight="1"/>
    <row r="80" spans="1:27" ht="23" customHeigh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2" zoomScale="150" zoomScaleNormal="150" zoomScalePageLayoutView="150" workbookViewId="0">
      <selection activeCell="E9" sqref="E9"/>
    </sheetView>
  </sheetViews>
  <sheetFormatPr baseColWidth="10" defaultColWidth="11.5" defaultRowHeight="14" x14ac:dyDescent="0"/>
  <cols>
    <col min="1" max="1" width="28.33203125" customWidth="1"/>
    <col min="2" max="2" width="14.1640625" customWidth="1"/>
    <col min="3" max="3" width="4.6640625" customWidth="1"/>
    <col min="4" max="4" width="11.83203125" customWidth="1"/>
    <col min="7" max="7" width="9.1640625" customWidth="1"/>
    <col min="8" max="8" width="13.83203125" customWidth="1"/>
  </cols>
  <sheetData>
    <row r="1" spans="1:27" ht="23" customHeight="1">
      <c r="A1" s="43" t="s">
        <v>42</v>
      </c>
      <c r="B1" s="58"/>
      <c r="C1" s="58"/>
      <c r="D1" s="47"/>
      <c r="E1" s="47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43" customHeight="1">
      <c r="A2" s="38"/>
      <c r="B2" s="68" t="s">
        <v>34</v>
      </c>
      <c r="C2" s="68"/>
      <c r="D2" s="39" t="s">
        <v>43</v>
      </c>
      <c r="E2" s="38"/>
      <c r="F2" s="69"/>
      <c r="G2" s="34"/>
      <c r="H2" s="34"/>
      <c r="I2" s="34"/>
      <c r="J2" s="34"/>
      <c r="K2" s="34"/>
      <c r="L2" s="34"/>
      <c r="M2" s="34"/>
      <c r="N2" s="34"/>
      <c r="O2" s="34"/>
      <c r="P2" s="34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3" customHeight="1">
      <c r="A3" s="47" t="s">
        <v>35</v>
      </c>
      <c r="B3" s="61">
        <f>INPUT!B8</f>
        <v>3000000</v>
      </c>
      <c r="C3" s="58"/>
      <c r="D3" s="62">
        <f>ROUND(INPUT!B8/INPUT!B9,2)</f>
        <v>9.4600000000000009</v>
      </c>
      <c r="E3" s="47"/>
      <c r="F3" s="59"/>
      <c r="G3" s="31"/>
      <c r="H3" s="31"/>
      <c r="I3" s="31"/>
      <c r="J3" s="31"/>
      <c r="K3" s="31"/>
      <c r="L3" s="31"/>
      <c r="M3" s="31"/>
      <c r="N3" s="31"/>
      <c r="O3" s="31"/>
      <c r="P3" s="31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3" customHeight="1">
      <c r="A4" s="38" t="s">
        <v>36</v>
      </c>
      <c r="B4" s="70">
        <f>-INPUT!B10</f>
        <v>-2000000</v>
      </c>
      <c r="C4" s="68"/>
      <c r="D4" s="71">
        <f>-ROUND(INPUT!B10/INPUT!B9,2)</f>
        <v>-6.3</v>
      </c>
      <c r="E4" s="38"/>
      <c r="F4" s="69"/>
      <c r="G4" s="34"/>
      <c r="H4" s="34"/>
      <c r="I4" s="34"/>
      <c r="J4" s="34"/>
      <c r="K4" s="34"/>
      <c r="L4" s="34"/>
      <c r="M4" s="34"/>
      <c r="N4" s="34"/>
      <c r="O4" s="34"/>
      <c r="P4" s="34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23" customHeight="1">
      <c r="A5" s="47" t="s">
        <v>37</v>
      </c>
      <c r="B5" s="63">
        <f>B3+B4</f>
        <v>1000000</v>
      </c>
      <c r="C5" s="58"/>
      <c r="D5" s="64">
        <f>D3+D4</f>
        <v>3.160000000000001</v>
      </c>
      <c r="E5" s="47"/>
      <c r="F5" s="59"/>
      <c r="G5" s="31"/>
      <c r="H5" s="31"/>
      <c r="I5" s="31"/>
      <c r="J5" s="31"/>
      <c r="K5" s="31"/>
      <c r="L5" s="31"/>
      <c r="M5" s="31"/>
      <c r="N5" s="31"/>
      <c r="O5" s="31"/>
      <c r="P5" s="31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23" customHeight="1">
      <c r="A6" s="38" t="s">
        <v>40</v>
      </c>
      <c r="B6" s="70"/>
      <c r="C6" s="68"/>
      <c r="D6" s="72">
        <f>D5/D3</f>
        <v>0.33403805496828759</v>
      </c>
      <c r="E6" s="40"/>
      <c r="F6" s="69"/>
      <c r="G6" s="34"/>
      <c r="H6" s="34"/>
      <c r="I6" s="34"/>
      <c r="J6" s="34"/>
      <c r="K6" s="34"/>
      <c r="L6" s="34"/>
      <c r="M6" s="34"/>
      <c r="N6" s="34"/>
      <c r="O6" s="34"/>
      <c r="P6" s="34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23" customHeight="1">
      <c r="A7" s="47"/>
      <c r="B7" s="61"/>
      <c r="C7" s="58"/>
      <c r="D7" s="61"/>
      <c r="E7" s="47"/>
      <c r="F7" s="59"/>
      <c r="G7" s="31"/>
      <c r="H7" s="31"/>
      <c r="I7" s="31"/>
      <c r="J7" s="31"/>
      <c r="K7" s="31"/>
      <c r="L7" s="31"/>
      <c r="M7" s="31"/>
      <c r="N7" s="31"/>
      <c r="O7" s="31"/>
      <c r="P7" s="31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23" customHeight="1">
      <c r="A8" s="38" t="s">
        <v>0</v>
      </c>
      <c r="B8" s="70">
        <f>-INPUT!B11</f>
        <v>-750000</v>
      </c>
      <c r="C8" s="68"/>
      <c r="D8" s="72"/>
      <c r="E8" s="38"/>
      <c r="F8" s="69"/>
      <c r="G8" s="34"/>
      <c r="H8" s="34"/>
      <c r="I8" s="34"/>
      <c r="J8" s="34"/>
      <c r="K8" s="34"/>
      <c r="L8" s="34"/>
      <c r="M8" s="34"/>
      <c r="N8" s="34"/>
      <c r="O8" s="34"/>
      <c r="P8" s="34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3" customHeight="1">
      <c r="A9" s="47"/>
      <c r="B9" s="65"/>
      <c r="C9" s="65"/>
      <c r="D9" s="65"/>
      <c r="E9" s="47"/>
      <c r="F9" s="59"/>
      <c r="G9" s="31"/>
      <c r="H9" s="31"/>
      <c r="I9" s="31"/>
      <c r="J9" s="31"/>
      <c r="K9" s="31"/>
      <c r="L9" s="31"/>
      <c r="M9" s="31"/>
      <c r="N9" s="31"/>
      <c r="O9" s="31"/>
      <c r="P9" s="31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28" customHeight="1">
      <c r="A10" s="38" t="s">
        <v>38</v>
      </c>
      <c r="B10" s="73">
        <f>B5+B8</f>
        <v>250000</v>
      </c>
      <c r="C10" s="74"/>
      <c r="D10" s="75">
        <f>ROUND(B10/INPUT!B9,2)</f>
        <v>0.79</v>
      </c>
      <c r="E10" s="3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23" customHeight="1">
      <c r="A11" s="47"/>
      <c r="B11" s="60"/>
      <c r="C11" s="47"/>
      <c r="D11" s="47"/>
      <c r="E11" s="47"/>
      <c r="F11" s="59"/>
      <c r="G11" s="66"/>
      <c r="H11" s="31"/>
      <c r="I11" s="31"/>
      <c r="J11" s="31"/>
      <c r="K11" s="31"/>
      <c r="L11" s="31"/>
      <c r="M11" s="31"/>
      <c r="N11" s="31"/>
      <c r="O11" s="31"/>
      <c r="P11" s="3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23" customHeight="1">
      <c r="A12" s="38" t="s">
        <v>39</v>
      </c>
      <c r="B12" s="76">
        <f>IF(-B8/D6&lt;=0,0,-ROUND(B8/D6,0))</f>
        <v>2245253</v>
      </c>
      <c r="C12" s="29"/>
      <c r="D12" s="90" t="str">
        <f>IF(B12=0,"Break-even cannot be calculated when gross margin is zero or negative","")</f>
        <v/>
      </c>
      <c r="E12" s="38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23" customHeight="1">
      <c r="A13" s="47" t="s">
        <v>8</v>
      </c>
      <c r="B13" s="91">
        <f>IF(-B8/D5&lt;=0,0,-ROUND(B8/D5,0))</f>
        <v>237342</v>
      </c>
      <c r="C13" s="47"/>
      <c r="D13" s="47"/>
      <c r="E13" s="47"/>
      <c r="F13" s="59"/>
      <c r="G13" s="67"/>
      <c r="H13" s="31"/>
      <c r="I13" s="31"/>
      <c r="J13" s="31"/>
      <c r="K13" s="31"/>
      <c r="L13" s="31"/>
      <c r="M13" s="31"/>
      <c r="N13" s="31"/>
      <c r="O13" s="31"/>
      <c r="P13" s="31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23" customHeight="1">
      <c r="A14" s="38"/>
      <c r="B14" s="76"/>
      <c r="C14" s="76"/>
      <c r="D14" s="77"/>
      <c r="E14" s="38"/>
      <c r="F14" s="69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3" customHeight="1">
      <c r="A15" s="47"/>
      <c r="B15" s="78"/>
      <c r="C15" s="78"/>
      <c r="D15" s="78"/>
      <c r="E15" s="47"/>
      <c r="F15" s="5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23" customHeight="1">
      <c r="A16" s="38"/>
      <c r="B16" s="76"/>
      <c r="C16" s="76"/>
      <c r="D16" s="77"/>
      <c r="E16" s="38"/>
      <c r="F16" s="69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3" customHeight="1">
      <c r="A17" s="47"/>
      <c r="B17" s="78"/>
      <c r="C17" s="78"/>
      <c r="D17" s="78"/>
      <c r="E17" s="47"/>
      <c r="F17" s="5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23" customHeight="1">
      <c r="A18" s="38"/>
      <c r="B18" s="76"/>
      <c r="C18" s="76"/>
      <c r="D18" s="77"/>
      <c r="E18" s="38"/>
      <c r="F18" s="69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3" customHeight="1">
      <c r="A19" s="47"/>
      <c r="B19" s="78"/>
      <c r="C19" s="78"/>
      <c r="D19" s="78"/>
      <c r="E19" s="47"/>
      <c r="F19" s="59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23" customHeight="1">
      <c r="A20" s="38"/>
      <c r="B20" s="76"/>
      <c r="C20" s="76"/>
      <c r="D20" s="77"/>
      <c r="E20" s="38"/>
      <c r="F20" s="6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23" customHeight="1">
      <c r="A21" s="31"/>
      <c r="B21" s="79"/>
      <c r="C21" s="79"/>
      <c r="D21" s="7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23" customHeight="1">
      <c r="A22" s="38"/>
      <c r="B22" s="76"/>
      <c r="C22" s="76"/>
      <c r="D22" s="77"/>
      <c r="E22" s="38"/>
      <c r="F22" s="6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3" customHeight="1">
      <c r="A23" s="31"/>
      <c r="B23" s="79"/>
      <c r="C23" s="79"/>
      <c r="D23" s="7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23" customHeight="1">
      <c r="A24" s="38"/>
      <c r="B24" s="76"/>
      <c r="C24" s="76"/>
      <c r="D24" s="77"/>
      <c r="E24" s="38"/>
      <c r="F24" s="6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3" customHeight="1">
      <c r="A25" s="47"/>
      <c r="B25" s="78"/>
      <c r="C25" s="78"/>
      <c r="D25" s="78"/>
      <c r="E25" s="47"/>
      <c r="F25" s="59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23" customHeight="1">
      <c r="A26" s="38"/>
      <c r="B26" s="76"/>
      <c r="C26" s="76"/>
      <c r="D26" s="77"/>
      <c r="E26" s="38"/>
      <c r="F26" s="69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23" customHeight="1">
      <c r="A27" s="47"/>
      <c r="B27" s="78"/>
      <c r="C27" s="78"/>
      <c r="D27" s="78"/>
      <c r="E27" s="47"/>
      <c r="F27" s="59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23" customHeight="1">
      <c r="A28" s="38"/>
      <c r="B28" s="76"/>
      <c r="C28" s="76"/>
      <c r="D28" s="77"/>
      <c r="E28" s="38"/>
      <c r="F28" s="69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3" customHeight="1">
      <c r="A29" s="47"/>
      <c r="B29" s="78"/>
      <c r="C29" s="78"/>
      <c r="D29" s="78"/>
      <c r="E29" s="47"/>
      <c r="F29" s="59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23" customHeight="1">
      <c r="A30" s="38"/>
      <c r="B30" s="76"/>
      <c r="C30" s="76"/>
      <c r="D30" s="77"/>
      <c r="E30" s="38"/>
      <c r="F30" s="6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23" customHeight="1">
      <c r="A31" s="31"/>
      <c r="B31" s="79"/>
      <c r="C31" s="79"/>
      <c r="D31" s="7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23" customHeight="1">
      <c r="A32" s="38"/>
      <c r="B32" s="76"/>
      <c r="C32" s="76"/>
      <c r="D32" s="77"/>
      <c r="E32" s="38"/>
      <c r="F32" s="6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23" customHeight="1">
      <c r="A33" s="31"/>
      <c r="B33" s="79"/>
      <c r="C33" s="79"/>
      <c r="D33" s="7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23" customHeight="1">
      <c r="A34" s="38"/>
      <c r="B34" s="76"/>
      <c r="C34" s="76"/>
      <c r="D34" s="77"/>
      <c r="E34" s="38"/>
      <c r="F34" s="6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23" customHeight="1">
      <c r="A35" s="80"/>
      <c r="B35" s="80"/>
      <c r="C35" s="80"/>
      <c r="D35" s="80"/>
      <c r="E35" s="80"/>
      <c r="F35" s="8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23" customHeight="1">
      <c r="A36" s="84"/>
      <c r="B36" s="85"/>
      <c r="C36" s="85"/>
      <c r="D36" s="86"/>
      <c r="E36" s="84"/>
      <c r="F36" s="8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</row>
    <row r="37" spans="1:27" ht="23" customHeight="1">
      <c r="A37" s="80"/>
      <c r="B37" s="80"/>
      <c r="C37" s="80"/>
      <c r="D37" s="80"/>
      <c r="E37" s="80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23" customHeight="1">
      <c r="A38" s="84"/>
      <c r="B38" s="85"/>
      <c r="C38" s="85"/>
      <c r="D38" s="86"/>
      <c r="E38" s="84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</row>
    <row r="39" spans="1:27" ht="23" customHeight="1">
      <c r="A39" s="80"/>
      <c r="B39" s="80"/>
      <c r="C39" s="80"/>
      <c r="D39" s="80"/>
      <c r="E39" s="80"/>
      <c r="F39" s="8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23" customHeight="1">
      <c r="A40" s="84"/>
      <c r="B40" s="85"/>
      <c r="C40" s="85"/>
      <c r="D40" s="86"/>
      <c r="E40" s="84"/>
      <c r="F40" s="87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23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23" customHeight="1">
      <c r="A42" s="84"/>
      <c r="B42" s="85"/>
      <c r="C42" s="85"/>
      <c r="D42" s="86"/>
      <c r="E42" s="84"/>
      <c r="F42" s="87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23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23" customHeight="1">
      <c r="A44" s="84"/>
      <c r="B44" s="85"/>
      <c r="C44" s="85"/>
      <c r="D44" s="86"/>
      <c r="E44" s="84"/>
      <c r="F44" s="87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ht="23" customHeight="1">
      <c r="A45" s="80"/>
      <c r="B45" s="80"/>
      <c r="C45" s="80"/>
      <c r="D45" s="80"/>
      <c r="E45" s="80"/>
      <c r="F45" s="81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</row>
    <row r="46" spans="1:27" ht="23" customHeight="1">
      <c r="A46" s="84"/>
      <c r="B46" s="85"/>
      <c r="C46" s="85"/>
      <c r="D46" s="86"/>
      <c r="E46" s="84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</row>
    <row r="47" spans="1:27" ht="23" customHeight="1">
      <c r="A47" s="80"/>
      <c r="B47" s="80"/>
      <c r="C47" s="80"/>
      <c r="D47" s="80"/>
      <c r="E47" s="80"/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</row>
    <row r="48" spans="1:27" ht="23" customHeight="1">
      <c r="A48" s="84"/>
      <c r="B48" s="85"/>
      <c r="C48" s="85"/>
      <c r="D48" s="86"/>
      <c r="E48" s="84"/>
      <c r="F48" s="87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</row>
    <row r="49" spans="1:27" ht="23" customHeight="1">
      <c r="A49" s="80"/>
      <c r="B49" s="80"/>
      <c r="C49" s="80"/>
      <c r="D49" s="80"/>
      <c r="E49" s="80"/>
      <c r="F49" s="8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23" customHeight="1">
      <c r="A50" s="84"/>
      <c r="B50" s="85"/>
      <c r="C50" s="85"/>
      <c r="D50" s="86"/>
      <c r="E50" s="84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</row>
    <row r="51" spans="1:27" ht="23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23" customHeight="1">
      <c r="A52" s="84"/>
      <c r="B52" s="85"/>
      <c r="C52" s="85"/>
      <c r="D52" s="86"/>
      <c r="E52" s="84"/>
      <c r="F52" s="87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</row>
    <row r="53" spans="1:27" ht="23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23" customHeight="1">
      <c r="A54" s="84"/>
      <c r="B54" s="85"/>
      <c r="C54" s="85"/>
      <c r="D54" s="86"/>
      <c r="E54" s="84"/>
      <c r="F54" s="87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</row>
    <row r="55" spans="1:27" ht="23" customHeight="1">
      <c r="A55" s="80"/>
      <c r="B55" s="80"/>
      <c r="C55" s="80"/>
      <c r="D55" s="80"/>
      <c r="E55" s="80"/>
      <c r="F55" s="81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23" customHeight="1">
      <c r="A56" s="84"/>
      <c r="B56" s="85"/>
      <c r="C56" s="85"/>
      <c r="D56" s="86"/>
      <c r="E56" s="84"/>
      <c r="F56" s="87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</row>
    <row r="57" spans="1:27" ht="23" customHeight="1">
      <c r="A57" s="80"/>
      <c r="B57" s="80"/>
      <c r="C57" s="80"/>
      <c r="D57" s="80"/>
      <c r="E57" s="80"/>
      <c r="F57" s="8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23" customHeight="1">
      <c r="A58" s="84"/>
      <c r="B58" s="85"/>
      <c r="C58" s="85"/>
      <c r="D58" s="86"/>
      <c r="E58" s="84"/>
      <c r="F58" s="87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</row>
    <row r="59" spans="1:27" ht="23" customHeight="1">
      <c r="A59" s="80"/>
      <c r="B59" s="80"/>
      <c r="C59" s="80"/>
      <c r="D59" s="80"/>
      <c r="E59" s="80"/>
      <c r="F59" s="8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23" customHeight="1">
      <c r="A60" s="84"/>
      <c r="B60" s="85"/>
      <c r="C60" s="85"/>
      <c r="D60" s="86"/>
      <c r="E60" s="84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1:27" ht="23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</row>
    <row r="62" spans="1:27" ht="23" customHeight="1">
      <c r="A62" s="84"/>
      <c r="B62" s="85"/>
      <c r="C62" s="85"/>
      <c r="D62" s="86"/>
      <c r="E62" s="84"/>
      <c r="F62" s="87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3" spans="1:27" ht="23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</row>
    <row r="64" spans="1:27" ht="23" customHeight="1">
      <c r="A64" s="84"/>
      <c r="B64" s="85"/>
      <c r="C64" s="85"/>
      <c r="D64" s="86"/>
      <c r="E64" s="84"/>
      <c r="F64" s="87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spans="1:27" ht="23" customHeight="1">
      <c r="A65" s="80"/>
      <c r="B65" s="80"/>
      <c r="C65" s="80"/>
      <c r="D65" s="80"/>
      <c r="E65" s="80"/>
      <c r="F65" s="81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23" customHeight="1">
      <c r="A66" s="84"/>
      <c r="B66" s="85"/>
      <c r="C66" s="85"/>
      <c r="D66" s="86"/>
      <c r="E66" s="84"/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spans="1:27" ht="23" customHeight="1">
      <c r="A67" s="80"/>
      <c r="B67" s="80"/>
      <c r="C67" s="80"/>
      <c r="D67" s="80"/>
      <c r="E67" s="80"/>
      <c r="F67" s="81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23" customHeight="1">
      <c r="A68" s="84"/>
      <c r="B68" s="85"/>
      <c r="C68" s="85"/>
      <c r="D68" s="86"/>
      <c r="E68" s="84"/>
      <c r="F68" s="87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1:27" ht="23" customHeight="1">
      <c r="A69" s="80"/>
      <c r="B69" s="80"/>
      <c r="C69" s="80"/>
      <c r="D69" s="80"/>
      <c r="E69" s="80"/>
      <c r="F69" s="8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23" customHeight="1">
      <c r="A70" s="84"/>
      <c r="B70" s="85"/>
      <c r="C70" s="85"/>
      <c r="D70" s="86"/>
      <c r="E70" s="84"/>
      <c r="F70" s="87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7" ht="23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23" customHeight="1">
      <c r="A72" s="84"/>
      <c r="B72" s="85"/>
      <c r="C72" s="85"/>
      <c r="D72" s="86"/>
      <c r="E72" s="84"/>
      <c r="F72" s="87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 ht="23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23" customHeight="1">
      <c r="A74" s="84"/>
      <c r="B74" s="85"/>
      <c r="C74" s="85"/>
      <c r="D74" s="86"/>
      <c r="E74" s="84"/>
      <c r="F74" s="8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</row>
    <row r="75" spans="1:27" ht="23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23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23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23" customHeight="1"/>
    <row r="79" spans="1:27" ht="23" customHeight="1"/>
    <row r="80" spans="1:27" ht="23" customHeight="1"/>
    <row r="81" ht="23" customHeight="1"/>
    <row r="82" ht="23" customHeight="1"/>
    <row r="83" ht="23" customHeight="1"/>
    <row r="84" ht="23" customHeight="1"/>
    <row r="85" ht="23" customHeigh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50" zoomScaleNormal="150" zoomScalePageLayoutView="150" workbookViewId="0">
      <selection activeCell="A6" sqref="A6"/>
    </sheetView>
  </sheetViews>
  <sheetFormatPr baseColWidth="10" defaultColWidth="11.5" defaultRowHeight="14" x14ac:dyDescent="0"/>
  <cols>
    <col min="1" max="4" width="15.83203125" customWidth="1"/>
    <col min="5" max="22" width="11.83203125" customWidth="1"/>
  </cols>
  <sheetData>
    <row r="1" spans="1:27" ht="23" customHeight="1">
      <c r="A1" s="43" t="s">
        <v>33</v>
      </c>
      <c r="B1" s="37"/>
      <c r="C1" s="37"/>
      <c r="D1" s="3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43" customHeight="1">
      <c r="A2" s="40" t="s">
        <v>6</v>
      </c>
      <c r="B2" s="52" t="s">
        <v>1</v>
      </c>
      <c r="C2" s="51" t="s">
        <v>2</v>
      </c>
      <c r="D2" s="52" t="s">
        <v>3</v>
      </c>
      <c r="E2" s="34"/>
      <c r="F2" s="35"/>
      <c r="G2" s="34"/>
      <c r="H2" s="34"/>
      <c r="I2" s="34"/>
      <c r="J2" s="34"/>
      <c r="K2" s="34"/>
      <c r="L2" s="34"/>
      <c r="M2" s="34"/>
      <c r="N2" s="34"/>
      <c r="O2" s="34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23" customHeight="1">
      <c r="A3" s="55">
        <v>0</v>
      </c>
      <c r="B3" s="56">
        <v>0</v>
      </c>
      <c r="C3" s="56">
        <f>INPUT!B$11</f>
        <v>750000</v>
      </c>
      <c r="D3" s="56">
        <f>C3</f>
        <v>750000</v>
      </c>
      <c r="E3" s="47"/>
      <c r="F3" s="42"/>
      <c r="G3" s="42"/>
      <c r="H3" s="42"/>
      <c r="I3" s="42"/>
      <c r="J3" s="30"/>
      <c r="K3" s="30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27"/>
      <c r="X3" s="27"/>
      <c r="Y3" s="27"/>
      <c r="Z3" s="27"/>
      <c r="AA3" s="27"/>
    </row>
    <row r="4" spans="1:27" ht="23" customHeight="1">
      <c r="A4" s="53">
        <f>IF(A$5&gt;INPUT!B$9,INPUT!B$9,'CVP CALCULATIONS'!A$5*0.5)</f>
        <v>118671</v>
      </c>
      <c r="B4" s="54">
        <f>A4*(INPUT!B$8/INPUT!B$9)</f>
        <v>1122233.9204882169</v>
      </c>
      <c r="C4" s="54">
        <f>INPUT!B$11</f>
        <v>750000</v>
      </c>
      <c r="D4" s="54">
        <f>C4+A4*INPUT!B$10/INPUT!B$9</f>
        <v>1498155.9469921447</v>
      </c>
      <c r="E4" s="38"/>
      <c r="F4" s="41"/>
      <c r="G4" s="41"/>
      <c r="H4" s="41"/>
      <c r="I4" s="41"/>
      <c r="J4" s="32"/>
      <c r="K4" s="32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  <c r="X4" s="29"/>
      <c r="Y4" s="29"/>
      <c r="Z4" s="29"/>
      <c r="AA4" s="29"/>
    </row>
    <row r="5" spans="1:27" ht="23" customHeight="1">
      <c r="A5" s="55">
        <f>'CVP ANALYSIS'!B13</f>
        <v>237342</v>
      </c>
      <c r="B5" s="56">
        <f>A5*(INPUT!B$8/INPUT!B$9)</f>
        <v>2244467.8409764338</v>
      </c>
      <c r="C5" s="56">
        <f>INPUT!B$11</f>
        <v>750000</v>
      </c>
      <c r="D5" s="56">
        <f>C5+A5*INPUT!B$10/INPUT!B$9</f>
        <v>2246311.8939842894</v>
      </c>
      <c r="E5" s="47"/>
      <c r="F5" s="42"/>
      <c r="G5" s="42"/>
      <c r="H5" s="42"/>
      <c r="I5" s="42"/>
      <c r="J5" s="30"/>
      <c r="K5" s="30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27"/>
      <c r="X5" s="27"/>
      <c r="Y5" s="27"/>
      <c r="Z5" s="27"/>
      <c r="AA5" s="27"/>
    </row>
    <row r="6" spans="1:27" ht="23" customHeight="1">
      <c r="A6" s="53">
        <f>IF(A$5&lt;INPUT!B$9,INPUT!B$9,'CVP CALCULATIONS'!A$5*1.4)</f>
        <v>317236</v>
      </c>
      <c r="B6" s="54">
        <f>A6*(INPUT!B$8/INPUT!B$9)</f>
        <v>3000000</v>
      </c>
      <c r="C6" s="54">
        <f>INPUT!B$11</f>
        <v>750000</v>
      </c>
      <c r="D6" s="54">
        <f>C6+A6*INPUT!B$10/INPUT!B$9</f>
        <v>2750000</v>
      </c>
      <c r="E6" s="38"/>
      <c r="F6" s="41"/>
      <c r="G6" s="41"/>
      <c r="H6" s="41"/>
      <c r="I6" s="41"/>
      <c r="J6" s="32"/>
      <c r="K6" s="32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9"/>
      <c r="Y6" s="29"/>
      <c r="Z6" s="29"/>
      <c r="AA6" s="29"/>
    </row>
    <row r="7" spans="1:27" ht="23" customHeight="1">
      <c r="A7" s="55">
        <f>A6*1.3</f>
        <v>412406.8</v>
      </c>
      <c r="B7" s="56">
        <f>A7*(INPUT!B$8/INPUT!B$9)</f>
        <v>3900000</v>
      </c>
      <c r="C7" s="56">
        <f>INPUT!B$11</f>
        <v>750000</v>
      </c>
      <c r="D7" s="56">
        <f>C7+A7*INPUT!B$10/INPUT!B$9</f>
        <v>3350000</v>
      </c>
      <c r="E7" s="47"/>
      <c r="F7" s="42"/>
      <c r="G7" s="42"/>
      <c r="H7" s="42"/>
      <c r="I7" s="42"/>
      <c r="J7" s="30"/>
      <c r="K7" s="30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27"/>
      <c r="X7" s="27"/>
      <c r="Y7" s="27"/>
      <c r="Z7" s="27"/>
      <c r="AA7" s="27"/>
    </row>
    <row r="8" spans="1:27" ht="23" customHeight="1">
      <c r="A8" s="53"/>
      <c r="B8" s="54"/>
      <c r="C8" s="54"/>
      <c r="D8" s="54"/>
      <c r="E8" s="38"/>
      <c r="F8" s="41"/>
      <c r="G8" s="41"/>
      <c r="H8" s="41"/>
      <c r="I8" s="41"/>
      <c r="J8" s="32"/>
      <c r="K8" s="32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9"/>
      <c r="X8" s="29"/>
      <c r="Y8" s="29"/>
      <c r="Z8" s="29"/>
      <c r="AA8" s="29"/>
    </row>
    <row r="9" spans="1:27" ht="23" customHeight="1">
      <c r="A9" s="55"/>
      <c r="B9" s="56"/>
      <c r="C9" s="56"/>
      <c r="D9" s="56"/>
      <c r="E9" s="47"/>
      <c r="F9" s="42"/>
      <c r="G9" s="42"/>
      <c r="H9" s="42"/>
      <c r="I9" s="42"/>
      <c r="J9" s="30"/>
      <c r="K9" s="30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27"/>
      <c r="X9" s="27"/>
      <c r="Y9" s="27"/>
      <c r="Z9" s="27"/>
      <c r="AA9" s="27"/>
    </row>
    <row r="10" spans="1:27" ht="23" customHeight="1">
      <c r="A10" s="53"/>
      <c r="B10" s="54"/>
      <c r="C10" s="54"/>
      <c r="D10" s="54"/>
      <c r="E10" s="38"/>
      <c r="F10" s="41"/>
      <c r="G10" s="41"/>
      <c r="H10" s="41"/>
      <c r="I10" s="41"/>
      <c r="J10" s="32"/>
      <c r="K10" s="32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29"/>
    </row>
    <row r="11" spans="1:27" ht="23" customHeight="1">
      <c r="A11" s="55"/>
      <c r="B11" s="56"/>
      <c r="C11" s="56"/>
      <c r="D11" s="56"/>
      <c r="E11" s="47"/>
      <c r="F11" s="42"/>
      <c r="G11" s="42"/>
      <c r="H11" s="42"/>
      <c r="I11" s="42"/>
      <c r="J11" s="30"/>
      <c r="K11" s="30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27"/>
      <c r="X11" s="27"/>
      <c r="Y11" s="27"/>
      <c r="Z11" s="27"/>
      <c r="AA11" s="27"/>
    </row>
    <row r="12" spans="1:27" ht="23" customHeight="1">
      <c r="A12" s="53"/>
      <c r="B12" s="54"/>
      <c r="C12" s="54"/>
      <c r="D12" s="54"/>
      <c r="E12" s="38"/>
      <c r="F12" s="41"/>
      <c r="G12" s="41"/>
      <c r="H12" s="41"/>
      <c r="I12" s="41"/>
      <c r="J12" s="32"/>
      <c r="K12" s="32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29"/>
    </row>
    <row r="13" spans="1:27" ht="23" customHeight="1">
      <c r="A13" s="55"/>
      <c r="B13" s="56"/>
      <c r="C13" s="56"/>
      <c r="D13" s="56"/>
      <c r="E13" s="47"/>
      <c r="F13" s="42"/>
      <c r="G13" s="42"/>
      <c r="H13" s="42"/>
      <c r="I13" s="42"/>
      <c r="J13" s="30"/>
      <c r="K13" s="30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27"/>
      <c r="X13" s="27"/>
      <c r="Y13" s="27"/>
      <c r="Z13" s="27"/>
      <c r="AA13" s="27"/>
    </row>
    <row r="14" spans="1:27" ht="23" customHeight="1">
      <c r="A14" s="53"/>
      <c r="B14" s="54"/>
      <c r="C14" s="54"/>
      <c r="D14" s="54"/>
      <c r="E14" s="38"/>
      <c r="F14" s="41"/>
      <c r="G14" s="41"/>
      <c r="H14" s="41"/>
      <c r="I14" s="41"/>
      <c r="J14" s="32"/>
      <c r="K14" s="32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29"/>
    </row>
    <row r="15" spans="1:27" ht="23" customHeight="1">
      <c r="A15" s="55"/>
      <c r="B15" s="56"/>
      <c r="C15" s="56"/>
      <c r="D15" s="56"/>
      <c r="E15" s="47"/>
      <c r="F15" s="42"/>
      <c r="G15" s="42"/>
      <c r="H15" s="42"/>
      <c r="I15" s="42"/>
      <c r="J15" s="30"/>
      <c r="K15" s="30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27"/>
      <c r="X15" s="27"/>
      <c r="Y15" s="27"/>
      <c r="Z15" s="27"/>
      <c r="AA15" s="27"/>
    </row>
    <row r="16" spans="1:27" ht="23" customHeight="1">
      <c r="A16" s="53"/>
      <c r="B16" s="54"/>
      <c r="C16" s="54"/>
      <c r="D16" s="54"/>
      <c r="E16" s="38"/>
      <c r="F16" s="41"/>
      <c r="G16" s="41"/>
      <c r="H16" s="41"/>
      <c r="I16" s="41"/>
      <c r="J16" s="32"/>
      <c r="K16" s="32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29"/>
    </row>
    <row r="17" spans="1:27" ht="23" customHeight="1">
      <c r="A17" s="55"/>
      <c r="B17" s="56"/>
      <c r="C17" s="56"/>
      <c r="D17" s="56"/>
      <c r="E17" s="47"/>
      <c r="F17" s="42"/>
      <c r="G17" s="42"/>
      <c r="H17" s="42"/>
      <c r="I17" s="42"/>
      <c r="J17" s="30"/>
      <c r="K17" s="30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27"/>
      <c r="X17" s="27"/>
      <c r="Y17" s="27"/>
      <c r="Z17" s="27"/>
      <c r="AA17" s="27"/>
    </row>
    <row r="18" spans="1:27" ht="23" customHeight="1">
      <c r="A18" s="53"/>
      <c r="B18" s="54"/>
      <c r="C18" s="54"/>
      <c r="D18" s="54"/>
      <c r="E18" s="38"/>
      <c r="F18" s="41"/>
      <c r="G18" s="41"/>
      <c r="H18" s="41"/>
      <c r="I18" s="41"/>
      <c r="J18" s="32"/>
      <c r="K18" s="32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</row>
    <row r="19" spans="1:27" ht="23" customHeight="1">
      <c r="A19" s="55"/>
      <c r="B19" s="56"/>
      <c r="C19" s="56"/>
      <c r="D19" s="56"/>
      <c r="E19" s="47"/>
      <c r="F19" s="42"/>
      <c r="G19" s="42"/>
      <c r="H19" s="42"/>
      <c r="I19" s="42"/>
      <c r="J19" s="30"/>
      <c r="K19" s="30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27"/>
      <c r="X19" s="27"/>
      <c r="Y19" s="27"/>
      <c r="Z19" s="27"/>
      <c r="AA19" s="27"/>
    </row>
    <row r="20" spans="1:27" ht="23" customHeight="1">
      <c r="A20" s="53"/>
      <c r="B20" s="54"/>
      <c r="C20" s="54"/>
      <c r="D20" s="54"/>
      <c r="E20" s="38"/>
      <c r="F20" s="41"/>
      <c r="G20" s="41"/>
      <c r="H20" s="41"/>
      <c r="I20" s="41"/>
      <c r="J20" s="32"/>
      <c r="K20" s="32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</row>
    <row r="21" spans="1:27" ht="23" customHeight="1">
      <c r="A21" s="55"/>
      <c r="B21" s="56"/>
      <c r="C21" s="56"/>
      <c r="D21" s="56"/>
      <c r="E21" s="47"/>
      <c r="F21" s="42"/>
      <c r="G21" s="42"/>
      <c r="H21" s="42"/>
      <c r="I21" s="42"/>
      <c r="J21" s="30"/>
      <c r="K21" s="30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27"/>
      <c r="X21" s="27"/>
      <c r="Y21" s="27"/>
      <c r="Z21" s="27"/>
      <c r="AA21" s="27"/>
    </row>
    <row r="22" spans="1:27" ht="23" customHeight="1">
      <c r="A22" s="53"/>
      <c r="B22" s="54"/>
      <c r="C22" s="54"/>
      <c r="D22" s="54"/>
      <c r="E22" s="38"/>
      <c r="F22" s="41"/>
      <c r="G22" s="41"/>
      <c r="H22" s="41"/>
      <c r="I22" s="41"/>
      <c r="J22" s="32"/>
      <c r="K22" s="32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</row>
    <row r="23" spans="1:27" ht="23" customHeight="1">
      <c r="A23" s="55"/>
      <c r="B23" s="56"/>
      <c r="C23" s="56"/>
      <c r="D23" s="56"/>
      <c r="E23" s="47"/>
      <c r="F23" s="42"/>
      <c r="G23" s="42"/>
      <c r="H23" s="42"/>
      <c r="I23" s="42"/>
      <c r="J23" s="30"/>
      <c r="K23" s="30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27"/>
      <c r="X23" s="27"/>
      <c r="Y23" s="27"/>
      <c r="Z23" s="27"/>
      <c r="AA23" s="27"/>
    </row>
    <row r="24" spans="1:27" ht="23" customHeight="1">
      <c r="A24" s="53"/>
      <c r="B24" s="54"/>
      <c r="C24" s="54"/>
      <c r="D24" s="54"/>
      <c r="E24" s="38"/>
      <c r="F24" s="41"/>
      <c r="G24" s="41"/>
      <c r="H24" s="41"/>
      <c r="I24" s="41"/>
      <c r="J24" s="32"/>
      <c r="K24" s="3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</row>
    <row r="25" spans="1:27" ht="23" customHeight="1">
      <c r="A25" s="55"/>
      <c r="B25" s="56"/>
      <c r="C25" s="56"/>
      <c r="D25" s="56"/>
      <c r="E25" s="47"/>
      <c r="F25" s="42"/>
      <c r="G25" s="42"/>
      <c r="H25" s="42"/>
      <c r="I25" s="42"/>
      <c r="J25" s="30"/>
      <c r="K25" s="30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27"/>
      <c r="X25" s="27"/>
      <c r="Y25" s="27"/>
      <c r="Z25" s="27"/>
      <c r="AA25" s="27"/>
    </row>
    <row r="26" spans="1:27" ht="23" customHeight="1">
      <c r="A26" s="53"/>
      <c r="B26" s="54"/>
      <c r="C26" s="54"/>
      <c r="D26" s="54"/>
      <c r="E26" s="38"/>
      <c r="F26" s="41"/>
      <c r="G26" s="41"/>
      <c r="H26" s="41"/>
      <c r="I26" s="41"/>
      <c r="J26" s="32"/>
      <c r="K26" s="32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</row>
    <row r="27" spans="1:27" ht="23" customHeight="1">
      <c r="A27" s="55"/>
      <c r="B27" s="56"/>
      <c r="C27" s="56"/>
      <c r="D27" s="56"/>
      <c r="E27" s="47"/>
      <c r="F27" s="42"/>
      <c r="G27" s="42"/>
      <c r="H27" s="42"/>
      <c r="I27" s="42"/>
      <c r="J27" s="30"/>
      <c r="K27" s="30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27"/>
      <c r="X27" s="27"/>
      <c r="Y27" s="27"/>
      <c r="Z27" s="27"/>
      <c r="AA27" s="27"/>
    </row>
    <row r="28" spans="1:27" ht="23" customHeight="1">
      <c r="A28" s="53"/>
      <c r="B28" s="54"/>
      <c r="C28" s="54"/>
      <c r="D28" s="54"/>
      <c r="E28" s="38"/>
      <c r="F28" s="41"/>
      <c r="G28" s="41"/>
      <c r="H28" s="41"/>
      <c r="I28" s="41"/>
      <c r="J28" s="32"/>
      <c r="K28" s="32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</row>
    <row r="29" spans="1:27" ht="23" customHeight="1">
      <c r="A29" s="55"/>
      <c r="B29" s="56"/>
      <c r="C29" s="56"/>
      <c r="D29" s="56"/>
      <c r="E29" s="47"/>
      <c r="F29" s="42"/>
      <c r="G29" s="42"/>
      <c r="H29" s="42"/>
      <c r="I29" s="42"/>
      <c r="J29" s="30"/>
      <c r="K29" s="30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27"/>
      <c r="X29" s="27"/>
      <c r="Y29" s="27"/>
      <c r="Z29" s="27"/>
      <c r="AA29" s="27"/>
    </row>
    <row r="30" spans="1:27" ht="23" customHeight="1">
      <c r="A30" s="53"/>
      <c r="B30" s="54"/>
      <c r="C30" s="54"/>
      <c r="D30" s="54"/>
      <c r="E30" s="38"/>
      <c r="F30" s="41"/>
      <c r="G30" s="41"/>
      <c r="H30" s="41"/>
      <c r="I30" s="41"/>
      <c r="J30" s="32"/>
      <c r="K30" s="32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29"/>
    </row>
    <row r="31" spans="1:27" ht="23" customHeight="1">
      <c r="A31" s="55"/>
      <c r="B31" s="56"/>
      <c r="C31" s="56"/>
      <c r="D31" s="56"/>
      <c r="E31" s="47"/>
      <c r="F31" s="42"/>
      <c r="G31" s="42"/>
      <c r="H31" s="42"/>
      <c r="I31" s="42"/>
      <c r="J31" s="30"/>
      <c r="K31" s="30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27"/>
      <c r="X31" s="27"/>
      <c r="Y31" s="27"/>
      <c r="Z31" s="27"/>
      <c r="AA31" s="27"/>
    </row>
    <row r="32" spans="1:27" ht="23" customHeight="1">
      <c r="A32" s="53"/>
      <c r="B32" s="54"/>
      <c r="C32" s="54"/>
      <c r="D32" s="54"/>
      <c r="E32" s="38"/>
      <c r="F32" s="41"/>
      <c r="G32" s="41"/>
      <c r="H32" s="41"/>
      <c r="I32" s="41"/>
      <c r="J32" s="32"/>
      <c r="K32" s="32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</row>
    <row r="33" spans="1:27" ht="23" customHeight="1">
      <c r="A33" s="55"/>
      <c r="B33" s="56"/>
      <c r="C33" s="56"/>
      <c r="D33" s="56"/>
      <c r="E33" s="47"/>
      <c r="F33" s="42"/>
      <c r="G33" s="42"/>
      <c r="H33" s="42"/>
      <c r="I33" s="42"/>
      <c r="J33" s="30"/>
      <c r="K33" s="30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27"/>
      <c r="X33" s="27"/>
      <c r="Y33" s="27"/>
      <c r="Z33" s="27"/>
      <c r="AA33" s="27"/>
    </row>
    <row r="34" spans="1:27" ht="23" customHeight="1">
      <c r="A34" s="53"/>
      <c r="B34" s="54"/>
      <c r="C34" s="54"/>
      <c r="D34" s="54"/>
      <c r="E34" s="38"/>
      <c r="F34" s="41"/>
      <c r="G34" s="41"/>
      <c r="H34" s="41"/>
      <c r="I34" s="41"/>
      <c r="J34" s="32"/>
      <c r="K34" s="32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29"/>
    </row>
    <row r="35" spans="1:27" ht="23" customHeight="1">
      <c r="A35" s="55"/>
      <c r="B35" s="56"/>
      <c r="C35" s="56"/>
      <c r="D35" s="56"/>
      <c r="E35" s="47"/>
      <c r="F35" s="42"/>
      <c r="G35" s="42"/>
      <c r="H35" s="42"/>
      <c r="I35" s="42"/>
      <c r="J35" s="30"/>
      <c r="K35" s="3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27"/>
      <c r="X35" s="27"/>
      <c r="Y35" s="27"/>
      <c r="Z35" s="27"/>
      <c r="AA35" s="27"/>
    </row>
    <row r="36" spans="1:27" ht="23" customHeight="1">
      <c r="A36" s="53"/>
      <c r="B36" s="54"/>
      <c r="C36" s="54"/>
      <c r="D36" s="54"/>
      <c r="E36" s="38"/>
      <c r="F36" s="41"/>
      <c r="G36" s="41"/>
      <c r="H36" s="41"/>
      <c r="I36" s="41"/>
      <c r="J36" s="32"/>
      <c r="K36" s="32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29"/>
    </row>
    <row r="37" spans="1:27" ht="23" customHeight="1">
      <c r="A37" s="55"/>
      <c r="B37" s="56"/>
      <c r="C37" s="56"/>
      <c r="D37" s="56"/>
      <c r="E37" s="47"/>
      <c r="F37" s="42"/>
      <c r="G37" s="42"/>
      <c r="H37" s="42"/>
      <c r="I37" s="42"/>
      <c r="J37" s="30"/>
      <c r="K37" s="30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27"/>
      <c r="X37" s="27"/>
      <c r="Y37" s="27"/>
      <c r="Z37" s="27"/>
      <c r="AA37" s="27"/>
    </row>
    <row r="38" spans="1:27" ht="23" customHeight="1">
      <c r="A38" s="53"/>
      <c r="B38" s="54"/>
      <c r="C38" s="54"/>
      <c r="D38" s="54"/>
      <c r="E38" s="38"/>
      <c r="F38" s="41"/>
      <c r="G38" s="41"/>
      <c r="H38" s="41"/>
      <c r="I38" s="41"/>
      <c r="J38" s="32"/>
      <c r="K38" s="32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29"/>
    </row>
    <row r="39" spans="1:27" ht="23" customHeight="1">
      <c r="A39" s="55"/>
      <c r="B39" s="56"/>
      <c r="C39" s="56"/>
      <c r="D39" s="56"/>
      <c r="E39" s="47"/>
      <c r="F39" s="42"/>
      <c r="G39" s="42"/>
      <c r="H39" s="42"/>
      <c r="I39" s="42"/>
      <c r="J39" s="30"/>
      <c r="K39" s="30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27"/>
      <c r="X39" s="27"/>
      <c r="Y39" s="27"/>
      <c r="Z39" s="27"/>
      <c r="AA39" s="27"/>
    </row>
    <row r="40" spans="1:27" ht="23" customHeight="1">
      <c r="A40" s="53"/>
      <c r="B40" s="54"/>
      <c r="C40" s="54"/>
      <c r="D40" s="54"/>
      <c r="E40" s="38"/>
      <c r="F40" s="41"/>
      <c r="G40" s="41"/>
      <c r="H40" s="41"/>
      <c r="I40" s="41"/>
      <c r="J40" s="32"/>
      <c r="K40" s="32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29"/>
    </row>
    <row r="41" spans="1:27" ht="23" customHeight="1">
      <c r="A41" s="55"/>
      <c r="B41" s="56"/>
      <c r="C41" s="56"/>
      <c r="D41" s="56"/>
      <c r="E41" s="47"/>
      <c r="F41" s="42"/>
      <c r="G41" s="42"/>
      <c r="H41" s="42"/>
      <c r="I41" s="42"/>
      <c r="J41" s="30"/>
      <c r="K41" s="30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27"/>
      <c r="X41" s="27"/>
      <c r="Y41" s="27"/>
      <c r="Z41" s="27"/>
      <c r="AA41" s="27"/>
    </row>
    <row r="42" spans="1:27" ht="23" customHeight="1">
      <c r="A42" s="53"/>
      <c r="B42" s="54"/>
      <c r="C42" s="54"/>
      <c r="D42" s="54"/>
      <c r="E42" s="38"/>
      <c r="F42" s="41"/>
      <c r="G42" s="41"/>
      <c r="H42" s="41"/>
      <c r="I42" s="41"/>
      <c r="J42" s="32"/>
      <c r="K42" s="32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29"/>
    </row>
    <row r="43" spans="1:27" ht="23" customHeight="1">
      <c r="A43" s="55"/>
      <c r="B43" s="56"/>
      <c r="C43" s="56"/>
      <c r="D43" s="56"/>
      <c r="E43" s="47"/>
      <c r="F43" s="42"/>
      <c r="G43" s="42"/>
      <c r="H43" s="42"/>
      <c r="I43" s="42"/>
      <c r="J43" s="30"/>
      <c r="K43" s="30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27"/>
      <c r="X43" s="27"/>
      <c r="Y43" s="27"/>
      <c r="Z43" s="27"/>
      <c r="AA43" s="27"/>
    </row>
    <row r="44" spans="1:27" ht="23" customHeight="1">
      <c r="A44" s="53"/>
      <c r="B44" s="54"/>
      <c r="C44" s="54"/>
      <c r="D44" s="54"/>
      <c r="E44" s="38"/>
      <c r="F44" s="41"/>
      <c r="G44" s="41"/>
      <c r="H44" s="41"/>
      <c r="I44" s="41"/>
      <c r="J44" s="32"/>
      <c r="K44" s="32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29"/>
    </row>
    <row r="45" spans="1:27" ht="23" customHeight="1">
      <c r="A45" s="55"/>
      <c r="B45" s="56"/>
      <c r="C45" s="56"/>
      <c r="D45" s="56"/>
      <c r="E45" s="47"/>
      <c r="F45" s="42"/>
      <c r="G45" s="42"/>
      <c r="H45" s="42"/>
      <c r="I45" s="42"/>
      <c r="J45" s="30"/>
      <c r="K45" s="30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27"/>
      <c r="X45" s="27"/>
      <c r="Y45" s="27"/>
      <c r="Z45" s="27"/>
      <c r="AA45" s="27"/>
    </row>
    <row r="46" spans="1:27" ht="23" customHeight="1">
      <c r="A46" s="53"/>
      <c r="B46" s="54"/>
      <c r="C46" s="54"/>
      <c r="D46" s="54"/>
      <c r="E46" s="38"/>
      <c r="F46" s="41"/>
      <c r="G46" s="41"/>
      <c r="H46" s="41"/>
      <c r="I46" s="41"/>
      <c r="J46" s="32"/>
      <c r="K46" s="32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29"/>
    </row>
    <row r="47" spans="1:27" ht="23" customHeight="1">
      <c r="A47" s="55"/>
      <c r="B47" s="56"/>
      <c r="C47" s="56"/>
      <c r="D47" s="56"/>
      <c r="E47" s="47"/>
      <c r="F47" s="42"/>
      <c r="G47" s="42"/>
      <c r="H47" s="42"/>
      <c r="I47" s="42"/>
      <c r="J47" s="30"/>
      <c r="K47" s="30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7"/>
      <c r="X47" s="27"/>
      <c r="Y47" s="27"/>
      <c r="Z47" s="27"/>
      <c r="AA47" s="27"/>
    </row>
    <row r="48" spans="1:27" ht="23" customHeight="1">
      <c r="A48" s="53"/>
      <c r="B48" s="54"/>
      <c r="C48" s="54"/>
      <c r="D48" s="54"/>
      <c r="E48" s="38"/>
      <c r="F48" s="41"/>
      <c r="G48" s="41"/>
      <c r="H48" s="41"/>
      <c r="I48" s="41"/>
      <c r="J48" s="32"/>
      <c r="K48" s="32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29"/>
    </row>
    <row r="49" spans="1:27" ht="23" customHeight="1">
      <c r="A49" s="55"/>
      <c r="B49" s="56"/>
      <c r="C49" s="56"/>
      <c r="D49" s="56"/>
      <c r="E49" s="47"/>
      <c r="F49" s="42"/>
      <c r="G49" s="42"/>
      <c r="H49" s="42"/>
      <c r="I49" s="42"/>
      <c r="J49" s="30"/>
      <c r="K49" s="30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27"/>
      <c r="X49" s="27"/>
      <c r="Y49" s="27"/>
      <c r="Z49" s="27"/>
      <c r="AA49" s="27"/>
    </row>
    <row r="50" spans="1:27" ht="23" customHeight="1">
      <c r="A50" s="53"/>
      <c r="B50" s="54"/>
      <c r="C50" s="54"/>
      <c r="D50" s="54"/>
      <c r="E50" s="38"/>
      <c r="F50" s="41"/>
      <c r="G50" s="41"/>
      <c r="H50" s="41"/>
      <c r="I50" s="41"/>
      <c r="J50" s="32"/>
      <c r="K50" s="32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29"/>
    </row>
    <row r="51" spans="1:27" ht="23" customHeight="1">
      <c r="A51" s="55"/>
      <c r="B51" s="56"/>
      <c r="C51" s="56"/>
      <c r="D51" s="56"/>
      <c r="E51" s="47"/>
      <c r="F51" s="42"/>
      <c r="G51" s="42"/>
      <c r="H51" s="42"/>
      <c r="I51" s="42"/>
      <c r="J51" s="30"/>
      <c r="K51" s="30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27"/>
      <c r="X51" s="27"/>
      <c r="Y51" s="27"/>
      <c r="Z51" s="27"/>
      <c r="AA51" s="27"/>
    </row>
    <row r="52" spans="1:27" ht="23" customHeight="1">
      <c r="A52" s="53"/>
      <c r="B52" s="54"/>
      <c r="C52" s="54"/>
      <c r="D52" s="54"/>
      <c r="E52" s="38"/>
      <c r="F52" s="41"/>
      <c r="G52" s="41"/>
      <c r="H52" s="41"/>
      <c r="I52" s="41"/>
      <c r="J52" s="32"/>
      <c r="K52" s="32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29"/>
    </row>
    <row r="53" spans="1:27" ht="23" customHeight="1">
      <c r="A53" s="55"/>
      <c r="B53" s="56"/>
      <c r="C53" s="56"/>
      <c r="D53" s="56"/>
      <c r="E53" s="47"/>
      <c r="F53" s="42"/>
      <c r="G53" s="42"/>
      <c r="H53" s="42"/>
      <c r="I53" s="42"/>
      <c r="J53" s="30"/>
      <c r="K53" s="30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27"/>
      <c r="X53" s="27"/>
      <c r="Y53" s="27"/>
      <c r="Z53" s="27"/>
      <c r="AA53" s="27"/>
    </row>
    <row r="54" spans="1:27" ht="23" customHeight="1">
      <c r="A54" s="53"/>
      <c r="B54" s="54"/>
      <c r="C54" s="54"/>
      <c r="D54" s="54"/>
      <c r="E54" s="38"/>
      <c r="F54" s="41"/>
      <c r="G54" s="41"/>
      <c r="H54" s="41"/>
      <c r="I54" s="41"/>
      <c r="J54" s="32"/>
      <c r="K54" s="32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29"/>
    </row>
    <row r="55" spans="1:27" ht="23" customHeight="1">
      <c r="A55" s="55"/>
      <c r="B55" s="56"/>
      <c r="C55" s="56"/>
      <c r="D55" s="56"/>
      <c r="E55" s="47"/>
      <c r="F55" s="42"/>
      <c r="G55" s="42"/>
      <c r="H55" s="42"/>
      <c r="I55" s="42"/>
      <c r="J55" s="30"/>
      <c r="K55" s="30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27"/>
      <c r="X55" s="27"/>
      <c r="Y55" s="27"/>
      <c r="Z55" s="27"/>
      <c r="AA55" s="27"/>
    </row>
    <row r="56" spans="1:27" ht="23" customHeight="1">
      <c r="A56" s="53"/>
      <c r="B56" s="54"/>
      <c r="C56" s="54"/>
      <c r="D56" s="54"/>
      <c r="E56" s="38"/>
      <c r="F56" s="41"/>
      <c r="G56" s="41"/>
      <c r="H56" s="41"/>
      <c r="I56" s="41"/>
      <c r="J56" s="32"/>
      <c r="K56" s="32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29"/>
    </row>
    <row r="57" spans="1:27" ht="23" customHeight="1">
      <c r="A57" s="55"/>
      <c r="B57" s="56"/>
      <c r="C57" s="56"/>
      <c r="D57" s="56"/>
      <c r="E57" s="47"/>
      <c r="F57" s="42"/>
      <c r="G57" s="42"/>
      <c r="H57" s="42"/>
      <c r="I57" s="42"/>
      <c r="J57" s="30"/>
      <c r="K57" s="30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27"/>
      <c r="X57" s="27"/>
      <c r="Y57" s="27"/>
      <c r="Z57" s="27"/>
      <c r="AA57" s="27"/>
    </row>
    <row r="58" spans="1:27" ht="23" customHeight="1">
      <c r="A58" s="53"/>
      <c r="B58" s="54"/>
      <c r="C58" s="54"/>
      <c r="D58" s="54"/>
      <c r="E58" s="38"/>
      <c r="F58" s="41"/>
      <c r="G58" s="41"/>
      <c r="H58" s="41"/>
      <c r="I58" s="41"/>
      <c r="J58" s="32"/>
      <c r="K58" s="32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</row>
    <row r="59" spans="1:27" ht="15">
      <c r="A59" s="55"/>
      <c r="B59" s="56"/>
      <c r="C59" s="56"/>
      <c r="D59" s="56"/>
      <c r="E59" s="47"/>
      <c r="F59" s="42"/>
      <c r="G59" s="42"/>
      <c r="H59" s="42"/>
      <c r="I59" s="42"/>
      <c r="J59" s="30"/>
      <c r="K59" s="30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27"/>
      <c r="X59" s="27"/>
      <c r="Y59" s="27"/>
      <c r="Z59" s="27"/>
      <c r="AA59" s="27"/>
    </row>
    <row r="60" spans="1:27" ht="15">
      <c r="A60" s="53"/>
      <c r="B60" s="54"/>
      <c r="C60" s="54"/>
      <c r="D60" s="54"/>
      <c r="E60" s="38"/>
      <c r="F60" s="41"/>
      <c r="G60" s="41"/>
      <c r="H60" s="41"/>
      <c r="I60" s="41"/>
      <c r="J60" s="32"/>
      <c r="K60" s="32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29"/>
    </row>
    <row r="61" spans="1:27" ht="15">
      <c r="A61" s="55"/>
      <c r="B61" s="56"/>
      <c r="C61" s="56"/>
      <c r="D61" s="56"/>
      <c r="E61" s="47"/>
      <c r="F61" s="42"/>
      <c r="G61" s="42"/>
      <c r="H61" s="42"/>
      <c r="I61" s="42"/>
      <c r="J61" s="30"/>
      <c r="K61" s="30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27"/>
      <c r="X61" s="27"/>
      <c r="Y61" s="27"/>
      <c r="Z61" s="27"/>
      <c r="AA61" s="27"/>
    </row>
    <row r="62" spans="1:27" ht="15">
      <c r="A62" s="53"/>
      <c r="B62" s="54"/>
      <c r="C62" s="54"/>
      <c r="D62" s="54"/>
      <c r="E62" s="38"/>
      <c r="F62" s="41"/>
      <c r="G62" s="41"/>
      <c r="H62" s="41"/>
      <c r="I62" s="41"/>
      <c r="J62" s="32"/>
      <c r="K62" s="32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29"/>
    </row>
    <row r="63" spans="1:27" ht="15">
      <c r="A63" s="55"/>
      <c r="B63" s="56"/>
      <c r="C63" s="56"/>
      <c r="D63" s="56"/>
      <c r="E63" s="47"/>
      <c r="F63" s="42"/>
      <c r="G63" s="42"/>
      <c r="H63" s="42"/>
      <c r="I63" s="42"/>
      <c r="J63" s="30"/>
      <c r="K63" s="30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27"/>
      <c r="X63" s="27"/>
      <c r="Y63" s="27"/>
      <c r="Z63" s="27"/>
      <c r="AA63" s="27"/>
    </row>
    <row r="64" spans="1:27" ht="15">
      <c r="A64" s="53"/>
      <c r="B64" s="54"/>
      <c r="C64" s="54"/>
      <c r="D64" s="54"/>
      <c r="E64" s="38"/>
      <c r="F64" s="41"/>
      <c r="G64" s="41"/>
      <c r="H64" s="41"/>
      <c r="I64" s="41"/>
      <c r="J64" s="32"/>
      <c r="K64" s="32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29"/>
    </row>
    <row r="65" spans="1:27" ht="15">
      <c r="A65" s="55"/>
      <c r="B65" s="56"/>
      <c r="C65" s="56"/>
      <c r="D65" s="56"/>
      <c r="E65" s="47"/>
      <c r="F65" s="42"/>
      <c r="G65" s="42"/>
      <c r="H65" s="42"/>
      <c r="I65" s="42"/>
      <c r="J65" s="30"/>
      <c r="K65" s="30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27"/>
      <c r="X65" s="27"/>
      <c r="Y65" s="27"/>
      <c r="Z65" s="27"/>
      <c r="AA65" s="27"/>
    </row>
    <row r="66" spans="1:27" ht="15">
      <c r="A66" s="53"/>
      <c r="B66" s="54"/>
      <c r="C66" s="54"/>
      <c r="D66" s="54"/>
      <c r="E66" s="38"/>
      <c r="F66" s="41"/>
      <c r="G66" s="41"/>
      <c r="H66" s="41"/>
      <c r="I66" s="41"/>
      <c r="J66" s="32"/>
      <c r="K66" s="32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29"/>
    </row>
    <row r="67" spans="1:27" ht="15">
      <c r="A67" s="55"/>
      <c r="B67" s="56"/>
      <c r="C67" s="56"/>
      <c r="D67" s="56"/>
      <c r="E67" s="47"/>
      <c r="F67" s="42"/>
      <c r="G67" s="42"/>
      <c r="H67" s="42"/>
      <c r="I67" s="42"/>
      <c r="J67" s="30"/>
      <c r="K67" s="30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27"/>
      <c r="X67" s="27"/>
      <c r="Y67" s="27"/>
      <c r="Z67" s="27"/>
      <c r="AA67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Acme (2)</vt:lpstr>
      <vt:lpstr>INPUT</vt:lpstr>
      <vt:lpstr>PRICE CHECK</vt:lpstr>
      <vt:lpstr>CVP ANALYSIS</vt:lpstr>
      <vt:lpstr>CVP CALCULATIONS</vt:lpstr>
      <vt:lpstr>CVP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Lower</dc:creator>
  <cp:lastModifiedBy>Paul Lower</cp:lastModifiedBy>
  <dcterms:created xsi:type="dcterms:W3CDTF">2015-04-12T08:38:18Z</dcterms:created>
  <dcterms:modified xsi:type="dcterms:W3CDTF">2017-03-05T12:19:16Z</dcterms:modified>
</cp:coreProperties>
</file>